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3.xml" ContentType="application/vnd.openxmlformats-officedocument.drawingml.chartshapes+xml"/>
  <Override PartName="/xl/charts/chart14.xml" ContentType="application/vnd.openxmlformats-officedocument.drawingml.chart+xml"/>
  <Override PartName="/xl/drawings/drawing14.xml" ContentType="application/vnd.openxmlformats-officedocument.drawingml.chartshapes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!!BHF-BHF-BHF-BHF-BHF\!!_ALSTERS\Alsters Egna on the web pdf\New to add to web site\"/>
    </mc:Choice>
  </mc:AlternateContent>
  <bookViews>
    <workbookView xWindow="0" yWindow="0" windowWidth="19395" windowHeight="7755" tabRatio="759"/>
  </bookViews>
  <sheets>
    <sheet name="Introduction" sheetId="14" r:id="rId1"/>
    <sheet name="Pile C2" sheetId="11" r:id="rId2"/>
    <sheet name="Pile A3" sheetId="20" r:id="rId3"/>
    <sheet name="Pile TP1" sheetId="21" r:id="rId4"/>
  </sheets>
  <calcPr calcId="152511"/>
</workbook>
</file>

<file path=xl/calcChain.xml><?xml version="1.0" encoding="utf-8"?>
<calcChain xmlns="http://schemas.openxmlformats.org/spreadsheetml/2006/main">
  <c r="M40" i="21" l="1"/>
  <c r="L40" i="21"/>
  <c r="M40" i="20"/>
  <c r="L40" i="20"/>
  <c r="M40" i="11"/>
  <c r="L40" i="11"/>
  <c r="AQ164" i="21"/>
  <c r="AP164" i="21"/>
  <c r="AO164" i="21"/>
  <c r="AN164" i="21"/>
  <c r="AQ163" i="21"/>
  <c r="AP163" i="21"/>
  <c r="AO163" i="21"/>
  <c r="AN163" i="21"/>
  <c r="AQ162" i="21"/>
  <c r="AP162" i="21"/>
  <c r="AO162" i="21"/>
  <c r="AN162" i="21"/>
  <c r="AQ161" i="21"/>
  <c r="AP161" i="21"/>
  <c r="AO161" i="21"/>
  <c r="AN161" i="21"/>
  <c r="AQ160" i="21"/>
  <c r="AP160" i="21"/>
  <c r="AO160" i="21"/>
  <c r="AN160" i="21"/>
  <c r="AQ159" i="21"/>
  <c r="AP159" i="21"/>
  <c r="AO159" i="21"/>
  <c r="AN159" i="21"/>
  <c r="AQ158" i="21"/>
  <c r="AP158" i="21"/>
  <c r="AO158" i="21"/>
  <c r="AN158" i="21"/>
  <c r="AQ157" i="21"/>
  <c r="AP157" i="21"/>
  <c r="AO157" i="21"/>
  <c r="AN157" i="21"/>
  <c r="AQ156" i="21"/>
  <c r="AP156" i="21"/>
  <c r="AO156" i="21"/>
  <c r="AN156" i="21"/>
  <c r="AQ155" i="21"/>
  <c r="AP155" i="21"/>
  <c r="AO155" i="21"/>
  <c r="AN155" i="21"/>
  <c r="AQ154" i="21"/>
  <c r="AP154" i="21"/>
  <c r="AO154" i="21"/>
  <c r="AN154" i="21"/>
  <c r="AQ153" i="21"/>
  <c r="AP153" i="21"/>
  <c r="AO153" i="21"/>
  <c r="AN153" i="21"/>
  <c r="AA164" i="21"/>
  <c r="AA163" i="21"/>
  <c r="AA162" i="21"/>
  <c r="AA161" i="21"/>
  <c r="AA160" i="21"/>
  <c r="AA159" i="21"/>
  <c r="AA158" i="21"/>
  <c r="AA157" i="21"/>
  <c r="AA156" i="21"/>
  <c r="AA155" i="21"/>
  <c r="AA154" i="21"/>
  <c r="AA153" i="21"/>
  <c r="AQ152" i="21"/>
  <c r="AP152" i="21"/>
  <c r="AO152" i="21"/>
  <c r="AN152" i="21"/>
  <c r="AQ151" i="21"/>
  <c r="AP151" i="21"/>
  <c r="AO151" i="21"/>
  <c r="AN151" i="21"/>
  <c r="AQ150" i="21"/>
  <c r="AP150" i="21"/>
  <c r="AO150" i="21"/>
  <c r="AN150" i="21"/>
  <c r="AQ149" i="21"/>
  <c r="AP149" i="21"/>
  <c r="AO149" i="21"/>
  <c r="AN149" i="21"/>
  <c r="AQ148" i="21"/>
  <c r="AP148" i="21"/>
  <c r="AO148" i="21"/>
  <c r="AN148" i="21"/>
  <c r="AQ147" i="21"/>
  <c r="AP147" i="21"/>
  <c r="AO147" i="21"/>
  <c r="AN147" i="21"/>
  <c r="AQ146" i="21"/>
  <c r="AP146" i="21"/>
  <c r="AO146" i="21"/>
  <c r="AN146" i="21"/>
  <c r="AQ145" i="21"/>
  <c r="AP145" i="21"/>
  <c r="AO145" i="21"/>
  <c r="AN145" i="21"/>
  <c r="AQ144" i="21"/>
  <c r="AP144" i="21"/>
  <c r="AO144" i="21"/>
  <c r="AN144" i="21"/>
  <c r="AQ143" i="21"/>
  <c r="AP143" i="21"/>
  <c r="AO143" i="21"/>
  <c r="AN143" i="21"/>
  <c r="AQ142" i="21"/>
  <c r="AP142" i="21"/>
  <c r="AO142" i="21"/>
  <c r="AN142" i="21"/>
  <c r="AQ141" i="21"/>
  <c r="AP141" i="21"/>
  <c r="AO141" i="21"/>
  <c r="AN141" i="21"/>
  <c r="AQ140" i="21"/>
  <c r="AP140" i="21"/>
  <c r="AO140" i="21"/>
  <c r="AN140" i="21"/>
  <c r="AQ139" i="21"/>
  <c r="AP139" i="21"/>
  <c r="AO139" i="21"/>
  <c r="AN139" i="21"/>
  <c r="AQ138" i="21"/>
  <c r="AP138" i="21"/>
  <c r="AO138" i="21"/>
  <c r="AN138" i="21"/>
  <c r="AQ137" i="21"/>
  <c r="AP137" i="21"/>
  <c r="AO137" i="21"/>
  <c r="AN137" i="21"/>
  <c r="AQ136" i="21"/>
  <c r="AP136" i="21"/>
  <c r="AO136" i="21"/>
  <c r="AN136" i="21"/>
  <c r="AQ135" i="21"/>
  <c r="AP135" i="21"/>
  <c r="AO135" i="21"/>
  <c r="AN135" i="21"/>
  <c r="AQ134" i="21"/>
  <c r="AP134" i="21"/>
  <c r="AO134" i="21"/>
  <c r="AN134" i="21"/>
  <c r="AQ133" i="21"/>
  <c r="AP133" i="21"/>
  <c r="AO133" i="21"/>
  <c r="AN133" i="21"/>
  <c r="AQ132" i="21"/>
  <c r="AP132" i="21"/>
  <c r="AO132" i="21"/>
  <c r="AN132" i="21"/>
  <c r="AQ131" i="21"/>
  <c r="AP131" i="21"/>
  <c r="AO131" i="21"/>
  <c r="AN131" i="21"/>
  <c r="AQ130" i="21"/>
  <c r="AP130" i="21"/>
  <c r="AO130" i="21"/>
  <c r="AN130" i="21"/>
  <c r="AQ129" i="21"/>
  <c r="AP129" i="21"/>
  <c r="AO129" i="21"/>
  <c r="AN129" i="21"/>
  <c r="AQ128" i="21"/>
  <c r="AP128" i="21"/>
  <c r="AO128" i="21"/>
  <c r="AN128" i="21"/>
  <c r="AQ127" i="21"/>
  <c r="AP127" i="21"/>
  <c r="AO127" i="21"/>
  <c r="AN127" i="21"/>
  <c r="AQ126" i="21"/>
  <c r="AP126" i="21"/>
  <c r="AO126" i="21"/>
  <c r="AN126" i="21"/>
  <c r="AQ125" i="21"/>
  <c r="AP125" i="21"/>
  <c r="AO125" i="21"/>
  <c r="AN125" i="21"/>
  <c r="AQ124" i="21"/>
  <c r="AP124" i="21"/>
  <c r="AO124" i="21"/>
  <c r="AN124" i="21"/>
  <c r="AQ123" i="21"/>
  <c r="AP123" i="21"/>
  <c r="AO123" i="21"/>
  <c r="AN123" i="21"/>
  <c r="AQ122" i="21"/>
  <c r="AP122" i="21"/>
  <c r="AO122" i="21"/>
  <c r="AN122" i="21"/>
  <c r="AQ121" i="21"/>
  <c r="AP121" i="21"/>
  <c r="AO121" i="21"/>
  <c r="AN121" i="21"/>
  <c r="AQ120" i="21"/>
  <c r="AP120" i="21"/>
  <c r="AO120" i="21"/>
  <c r="AN120" i="21"/>
  <c r="AQ119" i="21"/>
  <c r="AP119" i="21"/>
  <c r="AO119" i="21"/>
  <c r="AN119" i="21"/>
  <c r="AQ118" i="21"/>
  <c r="AP118" i="21"/>
  <c r="AO118" i="21"/>
  <c r="AN118" i="21"/>
  <c r="AA14" i="21"/>
  <c r="E26" i="21" l="1"/>
  <c r="D26" i="21"/>
  <c r="E25" i="21"/>
  <c r="D25" i="21"/>
  <c r="AA152" i="21"/>
  <c r="AA151" i="21"/>
  <c r="AA150" i="21"/>
  <c r="AA149" i="21"/>
  <c r="AA148" i="21"/>
  <c r="AA147" i="21"/>
  <c r="AA146" i="21"/>
  <c r="AA145" i="21"/>
  <c r="AA144" i="21"/>
  <c r="AA143" i="21"/>
  <c r="AA142" i="21"/>
  <c r="AA141" i="21"/>
  <c r="AA140" i="21"/>
  <c r="AA139" i="21"/>
  <c r="AA138" i="21"/>
  <c r="AA137" i="21"/>
  <c r="AA136" i="21"/>
  <c r="AA135" i="21"/>
  <c r="AA134" i="21"/>
  <c r="AA133" i="21"/>
  <c r="AA132" i="21"/>
  <c r="AA131" i="21"/>
  <c r="AA130" i="21"/>
  <c r="AA129" i="21"/>
  <c r="AA128" i="21"/>
  <c r="AA127" i="21"/>
  <c r="AA126" i="21"/>
  <c r="AA125" i="21"/>
  <c r="AA124" i="21"/>
  <c r="AA123" i="21"/>
  <c r="AA122" i="21"/>
  <c r="AA121" i="21"/>
  <c r="AA120" i="21"/>
  <c r="AA119" i="21"/>
  <c r="AA118" i="21"/>
  <c r="BC117" i="21"/>
  <c r="BB117" i="21"/>
  <c r="AQ117" i="21"/>
  <c r="AP117" i="21"/>
  <c r="AO117" i="21"/>
  <c r="AN117" i="21"/>
  <c r="AA117" i="21"/>
  <c r="BC116" i="21"/>
  <c r="BB116" i="21"/>
  <c r="AQ116" i="21"/>
  <c r="AP116" i="21"/>
  <c r="AO116" i="21"/>
  <c r="AN116" i="21"/>
  <c r="AA116" i="21"/>
  <c r="BC115" i="21"/>
  <c r="BB115" i="21"/>
  <c r="AQ115" i="21"/>
  <c r="AP115" i="21"/>
  <c r="AO115" i="21"/>
  <c r="AN115" i="21"/>
  <c r="AA115" i="21"/>
  <c r="BC114" i="21"/>
  <c r="BB114" i="21"/>
  <c r="AQ114" i="21"/>
  <c r="AP114" i="21"/>
  <c r="AO114" i="21"/>
  <c r="AN114" i="21"/>
  <c r="AA114" i="21"/>
  <c r="BC113" i="21"/>
  <c r="BB113" i="21"/>
  <c r="AQ113" i="21"/>
  <c r="AP113" i="21"/>
  <c r="AO113" i="21"/>
  <c r="AN113" i="21"/>
  <c r="AA113" i="21"/>
  <c r="BC112" i="21"/>
  <c r="BB112" i="21"/>
  <c r="AQ112" i="21"/>
  <c r="AP112" i="21"/>
  <c r="AO112" i="21"/>
  <c r="AN112" i="21"/>
  <c r="AA112" i="21"/>
  <c r="BC111" i="21"/>
  <c r="BB111" i="21"/>
  <c r="AQ111" i="21"/>
  <c r="AP111" i="21"/>
  <c r="AO111" i="21"/>
  <c r="AN111" i="21"/>
  <c r="AA111" i="21"/>
  <c r="BC110" i="21"/>
  <c r="BB110" i="21"/>
  <c r="AQ110" i="21"/>
  <c r="AP110" i="21"/>
  <c r="AO110" i="21"/>
  <c r="AN110" i="21"/>
  <c r="AA110" i="21"/>
  <c r="BC109" i="21"/>
  <c r="BB109" i="21"/>
  <c r="AQ109" i="21"/>
  <c r="AP109" i="21"/>
  <c r="AO109" i="21"/>
  <c r="AN109" i="21"/>
  <c r="AA109" i="21"/>
  <c r="BC108" i="21"/>
  <c r="BB108" i="21"/>
  <c r="AQ108" i="21"/>
  <c r="AP108" i="21"/>
  <c r="AO108" i="21"/>
  <c r="AN108" i="21"/>
  <c r="AA108" i="21"/>
  <c r="BC107" i="21"/>
  <c r="BB107" i="21"/>
  <c r="AQ107" i="21"/>
  <c r="AP107" i="21"/>
  <c r="AO107" i="21"/>
  <c r="AN107" i="21"/>
  <c r="AA107" i="21"/>
  <c r="BC106" i="21"/>
  <c r="BB106" i="21"/>
  <c r="AQ106" i="21"/>
  <c r="AP106" i="21"/>
  <c r="AO106" i="21"/>
  <c r="AN106" i="21"/>
  <c r="AA106" i="21"/>
  <c r="BC105" i="21"/>
  <c r="BB105" i="21"/>
  <c r="AQ105" i="21"/>
  <c r="AP105" i="21"/>
  <c r="AO105" i="21"/>
  <c r="AN105" i="21"/>
  <c r="AA105" i="21"/>
  <c r="BC104" i="21"/>
  <c r="BB104" i="21"/>
  <c r="AQ104" i="21"/>
  <c r="AP104" i="21"/>
  <c r="AO104" i="21"/>
  <c r="AN104" i="21"/>
  <c r="AA104" i="21"/>
  <c r="BC103" i="21"/>
  <c r="BB103" i="21"/>
  <c r="AQ103" i="21"/>
  <c r="AP103" i="21"/>
  <c r="AO103" i="21"/>
  <c r="AN103" i="21"/>
  <c r="AA103" i="21"/>
  <c r="BC102" i="21"/>
  <c r="BB102" i="21"/>
  <c r="AQ102" i="21"/>
  <c r="AP102" i="21"/>
  <c r="AO102" i="21"/>
  <c r="AN102" i="21"/>
  <c r="AA102" i="21"/>
  <c r="BC101" i="21"/>
  <c r="BB101" i="21"/>
  <c r="AQ101" i="21"/>
  <c r="AP101" i="21"/>
  <c r="AO101" i="21"/>
  <c r="AN101" i="21"/>
  <c r="AA101" i="21"/>
  <c r="BC100" i="21"/>
  <c r="BB100" i="21"/>
  <c r="AQ100" i="21"/>
  <c r="AP100" i="21"/>
  <c r="AO100" i="21"/>
  <c r="AN100" i="21"/>
  <c r="AA100" i="21"/>
  <c r="BC99" i="21"/>
  <c r="BB99" i="21"/>
  <c r="AQ99" i="21"/>
  <c r="AP99" i="21"/>
  <c r="AO99" i="21"/>
  <c r="AN99" i="21"/>
  <c r="AA99" i="21"/>
  <c r="BC98" i="21"/>
  <c r="BB98" i="21"/>
  <c r="AQ98" i="21"/>
  <c r="AP98" i="21"/>
  <c r="AO98" i="21"/>
  <c r="AN98" i="21"/>
  <c r="AA98" i="21"/>
  <c r="BC97" i="21"/>
  <c r="BB97" i="21"/>
  <c r="AQ97" i="21"/>
  <c r="AP97" i="21"/>
  <c r="AO97" i="21"/>
  <c r="AW8" i="21" s="1"/>
  <c r="AW10" i="21" s="1"/>
  <c r="G40" i="21" s="1"/>
  <c r="AN97" i="21"/>
  <c r="AV8" i="21" s="1"/>
  <c r="AV10" i="21" s="1"/>
  <c r="AA97" i="21"/>
  <c r="BC96" i="21"/>
  <c r="BB96" i="21"/>
  <c r="AQ96" i="21"/>
  <c r="AP96" i="21"/>
  <c r="AO96" i="21"/>
  <c r="AN96" i="21"/>
  <c r="AA96" i="21"/>
  <c r="BC95" i="21"/>
  <c r="BB95" i="21"/>
  <c r="AQ95" i="21"/>
  <c r="AP95" i="21"/>
  <c r="AO95" i="21"/>
  <c r="AN95" i="21"/>
  <c r="AA95" i="21"/>
  <c r="BC94" i="21"/>
  <c r="BB94" i="21"/>
  <c r="AQ94" i="21"/>
  <c r="AP94" i="21"/>
  <c r="AO94" i="21"/>
  <c r="AN94" i="21"/>
  <c r="AA94" i="21"/>
  <c r="BC93" i="21"/>
  <c r="BB93" i="21"/>
  <c r="AQ93" i="21"/>
  <c r="AP93" i="21"/>
  <c r="AO93" i="21"/>
  <c r="AN93" i="21"/>
  <c r="AA93" i="21"/>
  <c r="BC92" i="21"/>
  <c r="BB92" i="21"/>
  <c r="AQ92" i="21"/>
  <c r="AP92" i="21"/>
  <c r="AO92" i="21"/>
  <c r="AN92" i="21"/>
  <c r="AA92" i="21"/>
  <c r="BC91" i="21"/>
  <c r="BB91" i="21"/>
  <c r="AQ91" i="21"/>
  <c r="AP91" i="21"/>
  <c r="AO91" i="21"/>
  <c r="AN91" i="21"/>
  <c r="AA91" i="21"/>
  <c r="BC90" i="21"/>
  <c r="BB90" i="21"/>
  <c r="AQ90" i="21"/>
  <c r="AP90" i="21"/>
  <c r="AO90" i="21"/>
  <c r="AN90" i="21"/>
  <c r="AA90" i="21"/>
  <c r="BC89" i="21"/>
  <c r="BB89" i="21"/>
  <c r="AQ89" i="21"/>
  <c r="AP89" i="21"/>
  <c r="AO89" i="21"/>
  <c r="AN89" i="21"/>
  <c r="AA89" i="21"/>
  <c r="BC88" i="21"/>
  <c r="BB88" i="21"/>
  <c r="AQ88" i="21"/>
  <c r="AP88" i="21"/>
  <c r="AO88" i="21"/>
  <c r="AN88" i="21"/>
  <c r="AA88" i="21"/>
  <c r="BC87" i="21"/>
  <c r="BB87" i="21"/>
  <c r="AQ87" i="21"/>
  <c r="AP87" i="21"/>
  <c r="AO87" i="21"/>
  <c r="AN87" i="21"/>
  <c r="AA87" i="21"/>
  <c r="BC86" i="21"/>
  <c r="BB86" i="21"/>
  <c r="AQ86" i="21"/>
  <c r="AP86" i="21"/>
  <c r="AO86" i="21"/>
  <c r="AT8" i="21" s="1"/>
  <c r="AN86" i="21"/>
  <c r="AA86" i="21"/>
  <c r="BC85" i="21"/>
  <c r="BB85" i="21"/>
  <c r="AQ85" i="21"/>
  <c r="AP85" i="21"/>
  <c r="AO85" i="21"/>
  <c r="AN85" i="21"/>
  <c r="AA85" i="21"/>
  <c r="BC84" i="21"/>
  <c r="BB84" i="21"/>
  <c r="AQ84" i="21"/>
  <c r="AP84" i="21"/>
  <c r="AO84" i="21"/>
  <c r="AN84" i="21"/>
  <c r="AA84" i="21"/>
  <c r="BC83" i="21"/>
  <c r="BB83" i="21"/>
  <c r="AQ83" i="21"/>
  <c r="AP83" i="21"/>
  <c r="AO83" i="21"/>
  <c r="AN83" i="21"/>
  <c r="AA83" i="21"/>
  <c r="BC82" i="21"/>
  <c r="BB82" i="21"/>
  <c r="AQ82" i="21"/>
  <c r="AP82" i="21"/>
  <c r="AO82" i="21"/>
  <c r="AN82" i="21"/>
  <c r="AA82" i="21"/>
  <c r="BC81" i="21"/>
  <c r="BB81" i="21"/>
  <c r="AQ81" i="21"/>
  <c r="AP81" i="21"/>
  <c r="AO81" i="21"/>
  <c r="AN81" i="21"/>
  <c r="AA81" i="21"/>
  <c r="BC80" i="21"/>
  <c r="BB80" i="21"/>
  <c r="AQ80" i="21"/>
  <c r="AP80" i="21"/>
  <c r="AO80" i="21"/>
  <c r="AN80" i="21"/>
  <c r="AA80" i="21"/>
  <c r="BC79" i="21"/>
  <c r="BB79" i="21"/>
  <c r="AQ79" i="21"/>
  <c r="AP79" i="21"/>
  <c r="AO79" i="21"/>
  <c r="AN79" i="21"/>
  <c r="AA79" i="21"/>
  <c r="BC78" i="21"/>
  <c r="BB78" i="21"/>
  <c r="AQ78" i="21"/>
  <c r="AP78" i="21"/>
  <c r="AO78" i="21"/>
  <c r="AN78" i="21"/>
  <c r="AA78" i="21"/>
  <c r="BC77" i="21"/>
  <c r="BB77" i="21"/>
  <c r="AQ77" i="21"/>
  <c r="AP77" i="21"/>
  <c r="AO77" i="21"/>
  <c r="AN77" i="21"/>
  <c r="AA77" i="21"/>
  <c r="BC76" i="21"/>
  <c r="BB76" i="21"/>
  <c r="AQ76" i="21"/>
  <c r="AP76" i="21"/>
  <c r="AO76" i="21"/>
  <c r="AN76" i="21"/>
  <c r="AA76" i="21"/>
  <c r="BC75" i="21"/>
  <c r="BB75" i="21"/>
  <c r="AQ75" i="21"/>
  <c r="AP75" i="21"/>
  <c r="AO75" i="21"/>
  <c r="AN75" i="21"/>
  <c r="AA75" i="21"/>
  <c r="BC74" i="21"/>
  <c r="BB74" i="21"/>
  <c r="AQ74" i="21"/>
  <c r="AP74" i="21"/>
  <c r="AO74" i="21"/>
  <c r="AN74" i="21"/>
  <c r="AA74" i="21"/>
  <c r="BC73" i="21"/>
  <c r="BB73" i="21"/>
  <c r="AQ73" i="21"/>
  <c r="AP73" i="21"/>
  <c r="AO73" i="21"/>
  <c r="AN73" i="21"/>
  <c r="AA73" i="21"/>
  <c r="BC72" i="21"/>
  <c r="BB72" i="21"/>
  <c r="AQ72" i="21"/>
  <c r="AP72" i="21"/>
  <c r="AO72" i="21"/>
  <c r="AN72" i="21"/>
  <c r="AA72" i="21"/>
  <c r="BC71" i="21"/>
  <c r="BB71" i="21"/>
  <c r="AQ71" i="21"/>
  <c r="AP71" i="21"/>
  <c r="AO71" i="21"/>
  <c r="AN71" i="21"/>
  <c r="AA71" i="21"/>
  <c r="BC70" i="21"/>
  <c r="BB70" i="21"/>
  <c r="AQ70" i="21"/>
  <c r="AP70" i="21"/>
  <c r="AO70" i="21"/>
  <c r="AN70" i="21"/>
  <c r="AA70" i="21"/>
  <c r="BC69" i="21"/>
  <c r="BB69" i="21"/>
  <c r="AQ69" i="21"/>
  <c r="AP69" i="21"/>
  <c r="AO69" i="21"/>
  <c r="AN69" i="21"/>
  <c r="AA69" i="21"/>
  <c r="BC68" i="21"/>
  <c r="BB68" i="21"/>
  <c r="AQ68" i="21"/>
  <c r="AP68" i="21"/>
  <c r="AO68" i="21"/>
  <c r="AN68" i="21"/>
  <c r="AA68" i="21"/>
  <c r="BC67" i="21"/>
  <c r="BB67" i="21"/>
  <c r="AQ67" i="21"/>
  <c r="AP67" i="21"/>
  <c r="AO67" i="21"/>
  <c r="AN67" i="21"/>
  <c r="AA67" i="21"/>
  <c r="BC66" i="21"/>
  <c r="BB66" i="21"/>
  <c r="AQ66" i="21"/>
  <c r="AP66" i="21"/>
  <c r="AO66" i="21"/>
  <c r="AN66" i="21"/>
  <c r="AA66" i="21"/>
  <c r="BC65" i="21"/>
  <c r="BB65" i="21"/>
  <c r="AQ65" i="21"/>
  <c r="AP65" i="21"/>
  <c r="AO65" i="21"/>
  <c r="AN65" i="21"/>
  <c r="AA65" i="21"/>
  <c r="BC64" i="21"/>
  <c r="BB64" i="21"/>
  <c r="AQ64" i="21"/>
  <c r="AP64" i="21"/>
  <c r="AO64" i="21"/>
  <c r="AN64" i="21"/>
  <c r="AA64" i="21"/>
  <c r="BC63" i="21"/>
  <c r="BB63" i="21"/>
  <c r="AQ63" i="21"/>
  <c r="AP63" i="21"/>
  <c r="AO63" i="21"/>
  <c r="AN63" i="21"/>
  <c r="AA63" i="21"/>
  <c r="BC62" i="21"/>
  <c r="BB62" i="21"/>
  <c r="AQ62" i="21"/>
  <c r="AP62" i="21"/>
  <c r="AO62" i="21"/>
  <c r="AN62" i="21"/>
  <c r="AA62" i="21"/>
  <c r="BC61" i="21"/>
  <c r="BB61" i="21"/>
  <c r="AQ61" i="21"/>
  <c r="AP61" i="21"/>
  <c r="AO61" i="21"/>
  <c r="AN61" i="21"/>
  <c r="AA61" i="21"/>
  <c r="BC60" i="21"/>
  <c r="BB60" i="21"/>
  <c r="AQ60" i="21"/>
  <c r="AP60" i="21"/>
  <c r="AO60" i="21"/>
  <c r="AN60" i="21"/>
  <c r="AA60" i="21"/>
  <c r="BC59" i="21"/>
  <c r="BB59" i="21"/>
  <c r="AQ59" i="21"/>
  <c r="AP59" i="21"/>
  <c r="AO59" i="21"/>
  <c r="AN59" i="21"/>
  <c r="AA59" i="21"/>
  <c r="BC58" i="21"/>
  <c r="AQ58" i="21"/>
  <c r="AP58" i="21"/>
  <c r="AO58" i="21"/>
  <c r="AN58" i="21"/>
  <c r="AA58" i="21"/>
  <c r="BC57" i="21"/>
  <c r="AQ57" i="21"/>
  <c r="AP57" i="21"/>
  <c r="AO57" i="21"/>
  <c r="AN57" i="21"/>
  <c r="AA57" i="21"/>
  <c r="BC56" i="21"/>
  <c r="AQ56" i="21"/>
  <c r="AP56" i="21"/>
  <c r="AO56" i="21"/>
  <c r="AN56" i="21"/>
  <c r="AA56" i="21"/>
  <c r="BC55" i="21"/>
  <c r="AQ55" i="21"/>
  <c r="AP55" i="21"/>
  <c r="AO55" i="21"/>
  <c r="AN55" i="21"/>
  <c r="AA55" i="21"/>
  <c r="BC54" i="21"/>
  <c r="AQ54" i="21"/>
  <c r="AP54" i="21"/>
  <c r="AO54" i="21"/>
  <c r="AN54" i="21"/>
  <c r="AA54" i="21"/>
  <c r="BC53" i="21"/>
  <c r="AQ53" i="21"/>
  <c r="AP53" i="21"/>
  <c r="AO53" i="21"/>
  <c r="AN53" i="21"/>
  <c r="AA53" i="21"/>
  <c r="BC52" i="21"/>
  <c r="AQ52" i="21"/>
  <c r="AP52" i="21"/>
  <c r="AO52" i="21"/>
  <c r="AN52" i="21"/>
  <c r="AA52" i="21"/>
  <c r="BC51" i="21"/>
  <c r="AQ51" i="21"/>
  <c r="AP51" i="21"/>
  <c r="AO51" i="21"/>
  <c r="AN51" i="21"/>
  <c r="AA51" i="21"/>
  <c r="BC50" i="21"/>
  <c r="AQ50" i="21"/>
  <c r="AP50" i="21"/>
  <c r="AO50" i="21"/>
  <c r="AN50" i="21"/>
  <c r="AA50" i="21"/>
  <c r="BC49" i="21"/>
  <c r="AQ49" i="21"/>
  <c r="AP49" i="21"/>
  <c r="AO49" i="21"/>
  <c r="AN49" i="21"/>
  <c r="AA49" i="21"/>
  <c r="BC48" i="21"/>
  <c r="AQ48" i="21"/>
  <c r="AP48" i="21"/>
  <c r="AO48" i="21"/>
  <c r="AN48" i="21"/>
  <c r="AA48" i="21"/>
  <c r="BC47" i="21"/>
  <c r="AQ47" i="21"/>
  <c r="AP47" i="21"/>
  <c r="AO47" i="21"/>
  <c r="AN47" i="21"/>
  <c r="AA47" i="21"/>
  <c r="BC46" i="21"/>
  <c r="AQ46" i="21"/>
  <c r="AP46" i="21"/>
  <c r="AO46" i="21"/>
  <c r="AN46" i="21"/>
  <c r="AA46" i="21"/>
  <c r="BC45" i="21"/>
  <c r="AQ45" i="21"/>
  <c r="AP45" i="21"/>
  <c r="AO45" i="21"/>
  <c r="AN45" i="21"/>
  <c r="AA45" i="21"/>
  <c r="BC44" i="21"/>
  <c r="AQ44" i="21"/>
  <c r="AP44" i="21"/>
  <c r="AO44" i="21"/>
  <c r="AN44" i="21"/>
  <c r="AA44" i="21"/>
  <c r="BC43" i="21"/>
  <c r="AQ43" i="21"/>
  <c r="AP43" i="21"/>
  <c r="AO43" i="21"/>
  <c r="AN43" i="21"/>
  <c r="AA43" i="21"/>
  <c r="BC42" i="21"/>
  <c r="AQ42" i="21"/>
  <c r="AP42" i="21"/>
  <c r="AO42" i="21"/>
  <c r="AN42" i="21"/>
  <c r="AA42" i="21"/>
  <c r="BC41" i="21"/>
  <c r="AQ41" i="21"/>
  <c r="AP41" i="21"/>
  <c r="AO41" i="21"/>
  <c r="AN41" i="21"/>
  <c r="AA41" i="21"/>
  <c r="BC40" i="21"/>
  <c r="AQ40" i="21"/>
  <c r="AP40" i="21"/>
  <c r="AO40" i="21"/>
  <c r="AN40" i="21"/>
  <c r="AA40" i="21"/>
  <c r="F40" i="21"/>
  <c r="BC39" i="21"/>
  <c r="AQ39" i="21"/>
  <c r="AP39" i="21"/>
  <c r="AO39" i="21"/>
  <c r="AN39" i="21"/>
  <c r="AA39" i="21"/>
  <c r="BC38" i="21"/>
  <c r="AQ38" i="21"/>
  <c r="AP38" i="21"/>
  <c r="AO38" i="21"/>
  <c r="AN38" i="21"/>
  <c r="AA38" i="21"/>
  <c r="BC37" i="21"/>
  <c r="AQ37" i="21"/>
  <c r="AP37" i="21"/>
  <c r="AO37" i="21"/>
  <c r="AN37" i="21"/>
  <c r="AA37" i="21"/>
  <c r="BC36" i="21"/>
  <c r="AQ36" i="21"/>
  <c r="AP36" i="21"/>
  <c r="AO36" i="21"/>
  <c r="AN36" i="21"/>
  <c r="AA36" i="21"/>
  <c r="BC35" i="21"/>
  <c r="AQ35" i="21"/>
  <c r="AP35" i="21"/>
  <c r="AO35" i="21"/>
  <c r="AN35" i="21"/>
  <c r="AA35" i="21"/>
  <c r="BC34" i="21"/>
  <c r="AQ34" i="21"/>
  <c r="AP34" i="21"/>
  <c r="AO34" i="21"/>
  <c r="AN34" i="21"/>
  <c r="AA34" i="21"/>
  <c r="P35" i="21"/>
  <c r="P36" i="21" s="1"/>
  <c r="P37" i="21" s="1"/>
  <c r="P38" i="21" s="1"/>
  <c r="P39" i="21" s="1"/>
  <c r="P40" i="21" s="1"/>
  <c r="P41" i="21" s="1"/>
  <c r="C34" i="21"/>
  <c r="BC33" i="21"/>
  <c r="AQ33" i="21"/>
  <c r="AP33" i="21"/>
  <c r="AO33" i="21"/>
  <c r="AN33" i="21"/>
  <c r="AA33" i="21"/>
  <c r="BC32" i="21"/>
  <c r="AQ32" i="21"/>
  <c r="AP32" i="21"/>
  <c r="AO32" i="21"/>
  <c r="AN32" i="21"/>
  <c r="AA32" i="21"/>
  <c r="BC31" i="21"/>
  <c r="AQ31" i="21"/>
  <c r="AP31" i="21"/>
  <c r="AO31" i="21"/>
  <c r="AN31" i="21"/>
  <c r="AA31" i="21"/>
  <c r="BC30" i="21"/>
  <c r="AQ30" i="21"/>
  <c r="AP30" i="21"/>
  <c r="AO30" i="21"/>
  <c r="AN30" i="21"/>
  <c r="AA30" i="21"/>
  <c r="BC29" i="21"/>
  <c r="AQ29" i="21"/>
  <c r="AP29" i="21"/>
  <c r="AO29" i="21"/>
  <c r="AN29" i="21"/>
  <c r="AA29" i="21"/>
  <c r="BC28" i="21"/>
  <c r="AQ28" i="21"/>
  <c r="AP28" i="21"/>
  <c r="AO28" i="21"/>
  <c r="AN28" i="21"/>
  <c r="AA28" i="21"/>
  <c r="BC27" i="21"/>
  <c r="AQ27" i="21"/>
  <c r="AP27" i="21"/>
  <c r="AO27" i="21"/>
  <c r="AN27" i="21"/>
  <c r="AA27" i="21"/>
  <c r="BC26" i="21"/>
  <c r="AQ26" i="21"/>
  <c r="AP26" i="21"/>
  <c r="AO26" i="21"/>
  <c r="AN26" i="21"/>
  <c r="AA26" i="21"/>
  <c r="BC25" i="21"/>
  <c r="AQ25" i="21"/>
  <c r="AP25" i="21"/>
  <c r="AO25" i="21"/>
  <c r="AN25" i="21"/>
  <c r="AA25" i="21"/>
  <c r="AQ24" i="21"/>
  <c r="AP24" i="21"/>
  <c r="AO24" i="21"/>
  <c r="AN24" i="21"/>
  <c r="AA24" i="21"/>
  <c r="AQ23" i="21"/>
  <c r="AP23" i="21"/>
  <c r="AO23" i="21"/>
  <c r="AN23" i="21"/>
  <c r="AA23" i="21"/>
  <c r="AQ22" i="21"/>
  <c r="AP22" i="21"/>
  <c r="AO22" i="21"/>
  <c r="AN22" i="21"/>
  <c r="AA22" i="21"/>
  <c r="AQ21" i="21"/>
  <c r="AP21" i="21"/>
  <c r="AO21" i="21"/>
  <c r="AN21" i="21"/>
  <c r="AA21" i="21"/>
  <c r="AQ20" i="21"/>
  <c r="AP20" i="21"/>
  <c r="AO20" i="21"/>
  <c r="AN20" i="21"/>
  <c r="AA20" i="21"/>
  <c r="AQ19" i="21"/>
  <c r="AP19" i="21"/>
  <c r="AO19" i="21"/>
  <c r="AN19" i="21"/>
  <c r="AA19" i="21"/>
  <c r="E19" i="21"/>
  <c r="AQ18" i="21"/>
  <c r="AP18" i="21"/>
  <c r="AO18" i="21"/>
  <c r="AN18" i="21"/>
  <c r="AA18" i="21"/>
  <c r="AQ17" i="21"/>
  <c r="AP17" i="21"/>
  <c r="AO17" i="21"/>
  <c r="AN17" i="21"/>
  <c r="AJ17" i="21"/>
  <c r="D34" i="21" s="1"/>
  <c r="AA17" i="21"/>
  <c r="AQ16" i="21"/>
  <c r="AP16" i="21"/>
  <c r="AO16" i="21"/>
  <c r="AN16" i="21"/>
  <c r="AA16" i="21"/>
  <c r="AQ15" i="21"/>
  <c r="AP15" i="21"/>
  <c r="AO15" i="21"/>
  <c r="AN15" i="21"/>
  <c r="AA15" i="21"/>
  <c r="AQ14" i="21"/>
  <c r="AP14" i="21"/>
  <c r="AO14" i="21"/>
  <c r="AN14" i="21"/>
  <c r="AQ13" i="21"/>
  <c r="AP13" i="21"/>
  <c r="AO13" i="21"/>
  <c r="AN13" i="21"/>
  <c r="AA13" i="21"/>
  <c r="F13" i="21"/>
  <c r="D18" i="21" s="1"/>
  <c r="AQ12" i="21"/>
  <c r="AP12" i="21"/>
  <c r="AO12" i="21"/>
  <c r="AN12" i="21"/>
  <c r="AA12" i="21"/>
  <c r="AQ11" i="21"/>
  <c r="AP11" i="21"/>
  <c r="AO11" i="21"/>
  <c r="AN11" i="21"/>
  <c r="AA11" i="21"/>
  <c r="F11" i="21"/>
  <c r="F12" i="21" s="1"/>
  <c r="BI10" i="21"/>
  <c r="J34" i="21" s="1"/>
  <c r="AQ10" i="21"/>
  <c r="AP10" i="21"/>
  <c r="AO10" i="21"/>
  <c r="AN10" i="21"/>
  <c r="AA10" i="21"/>
  <c r="BI9" i="21"/>
  <c r="I34" i="21" s="1"/>
  <c r="AQ9" i="21"/>
  <c r="AP9" i="21"/>
  <c r="AO9" i="21"/>
  <c r="AN9" i="21"/>
  <c r="AA9" i="21"/>
  <c r="AT10" i="21"/>
  <c r="D40" i="21" s="1"/>
  <c r="AQ8" i="21"/>
  <c r="AP8" i="21"/>
  <c r="AO8" i="21"/>
  <c r="AN8" i="21"/>
  <c r="AA8" i="21"/>
  <c r="D19" i="21" l="1"/>
  <c r="AS8" i="21"/>
  <c r="AS10" i="21" s="1"/>
  <c r="C40" i="21" s="1"/>
  <c r="BI10" i="20"/>
  <c r="E26" i="20" l="1"/>
  <c r="D26" i="20"/>
  <c r="E25" i="20"/>
  <c r="D25" i="20"/>
  <c r="BC115" i="20"/>
  <c r="BB115" i="20"/>
  <c r="AQ115" i="20"/>
  <c r="AP115" i="20"/>
  <c r="AO115" i="20"/>
  <c r="AN115" i="20"/>
  <c r="AA115" i="20"/>
  <c r="BC114" i="20"/>
  <c r="BB114" i="20"/>
  <c r="AQ114" i="20"/>
  <c r="AP114" i="20"/>
  <c r="AO114" i="20"/>
  <c r="AN114" i="20"/>
  <c r="AA114" i="20"/>
  <c r="BC113" i="20"/>
  <c r="BB113" i="20"/>
  <c r="AQ113" i="20"/>
  <c r="AP113" i="20"/>
  <c r="AO113" i="20"/>
  <c r="AN113" i="20"/>
  <c r="AA113" i="20"/>
  <c r="BC112" i="20"/>
  <c r="BB112" i="20"/>
  <c r="AQ112" i="20"/>
  <c r="AP112" i="20"/>
  <c r="AO112" i="20"/>
  <c r="AN112" i="20"/>
  <c r="AA112" i="20"/>
  <c r="BC111" i="20"/>
  <c r="BB111" i="20"/>
  <c r="AQ111" i="20"/>
  <c r="AP111" i="20"/>
  <c r="AO111" i="20"/>
  <c r="AN111" i="20"/>
  <c r="AA111" i="20"/>
  <c r="BC110" i="20"/>
  <c r="BB110" i="20"/>
  <c r="AQ110" i="20"/>
  <c r="AP110" i="20"/>
  <c r="AO110" i="20"/>
  <c r="AN110" i="20"/>
  <c r="AA110" i="20"/>
  <c r="BC109" i="20"/>
  <c r="BB109" i="20"/>
  <c r="AQ109" i="20"/>
  <c r="AP109" i="20"/>
  <c r="AO109" i="20"/>
  <c r="AN109" i="20"/>
  <c r="AA109" i="20"/>
  <c r="BC108" i="20"/>
  <c r="BB108" i="20"/>
  <c r="AQ108" i="20"/>
  <c r="AP108" i="20"/>
  <c r="AO108" i="20"/>
  <c r="AN108" i="20"/>
  <c r="AA108" i="20"/>
  <c r="BC107" i="20"/>
  <c r="BB107" i="20"/>
  <c r="AQ107" i="20"/>
  <c r="AP107" i="20"/>
  <c r="AO107" i="20"/>
  <c r="AN107" i="20"/>
  <c r="AA107" i="20"/>
  <c r="BC106" i="20"/>
  <c r="BB106" i="20"/>
  <c r="AQ106" i="20"/>
  <c r="AP106" i="20"/>
  <c r="AO106" i="20"/>
  <c r="AN106" i="20"/>
  <c r="AA106" i="20"/>
  <c r="BC105" i="20"/>
  <c r="BB105" i="20"/>
  <c r="AQ105" i="20"/>
  <c r="AP105" i="20"/>
  <c r="AO105" i="20"/>
  <c r="AN105" i="20"/>
  <c r="AA105" i="20"/>
  <c r="BC104" i="20"/>
  <c r="BB104" i="20"/>
  <c r="AQ104" i="20"/>
  <c r="AP104" i="20"/>
  <c r="AO104" i="20"/>
  <c r="AN104" i="20"/>
  <c r="AA104" i="20"/>
  <c r="BC103" i="20"/>
  <c r="BB103" i="20"/>
  <c r="AQ103" i="20"/>
  <c r="AP103" i="20"/>
  <c r="AO103" i="20"/>
  <c r="AN103" i="20"/>
  <c r="AA103" i="20"/>
  <c r="BC102" i="20"/>
  <c r="BB102" i="20"/>
  <c r="AQ102" i="20"/>
  <c r="AP102" i="20"/>
  <c r="AO102" i="20"/>
  <c r="AN102" i="20"/>
  <c r="AA102" i="20"/>
  <c r="BC101" i="20"/>
  <c r="BB101" i="20"/>
  <c r="AQ101" i="20"/>
  <c r="AP101" i="20"/>
  <c r="AO101" i="20"/>
  <c r="AN101" i="20"/>
  <c r="AA101" i="20"/>
  <c r="BC100" i="20"/>
  <c r="BB100" i="20"/>
  <c r="AQ100" i="20"/>
  <c r="AP100" i="20"/>
  <c r="AO100" i="20"/>
  <c r="AN100" i="20"/>
  <c r="AA100" i="20"/>
  <c r="BC99" i="20"/>
  <c r="BB99" i="20"/>
  <c r="AQ99" i="20"/>
  <c r="AP99" i="20"/>
  <c r="AO99" i="20"/>
  <c r="AN99" i="20"/>
  <c r="AA99" i="20"/>
  <c r="BC98" i="20"/>
  <c r="BB98" i="20"/>
  <c r="AQ98" i="20"/>
  <c r="AP98" i="20"/>
  <c r="AO98" i="20"/>
  <c r="AN98" i="20"/>
  <c r="AA98" i="20"/>
  <c r="BC97" i="20"/>
  <c r="BB97" i="20"/>
  <c r="AQ97" i="20"/>
  <c r="AP97" i="20"/>
  <c r="AO97" i="20"/>
  <c r="AN97" i="20"/>
  <c r="AA97" i="20"/>
  <c r="BC96" i="20"/>
  <c r="BB96" i="20"/>
  <c r="AQ96" i="20"/>
  <c r="AP96" i="20"/>
  <c r="AO96" i="20"/>
  <c r="AN96" i="20"/>
  <c r="AA96" i="20"/>
  <c r="BC95" i="20"/>
  <c r="BB95" i="20"/>
  <c r="AQ95" i="20"/>
  <c r="AP95" i="20"/>
  <c r="AO95" i="20"/>
  <c r="AN95" i="20"/>
  <c r="AA95" i="20"/>
  <c r="BC94" i="20"/>
  <c r="BB94" i="20"/>
  <c r="AQ94" i="20"/>
  <c r="AP94" i="20"/>
  <c r="AO94" i="20"/>
  <c r="AN94" i="20"/>
  <c r="AA94" i="20"/>
  <c r="BC93" i="20"/>
  <c r="BB93" i="20"/>
  <c r="AQ93" i="20"/>
  <c r="AP93" i="20"/>
  <c r="AO93" i="20"/>
  <c r="AN93" i="20"/>
  <c r="AA93" i="20"/>
  <c r="BC92" i="20"/>
  <c r="BB92" i="20"/>
  <c r="AQ92" i="20"/>
  <c r="AP92" i="20"/>
  <c r="AO92" i="20"/>
  <c r="AN92" i="20"/>
  <c r="AA92" i="20"/>
  <c r="BC91" i="20"/>
  <c r="BB91" i="20"/>
  <c r="AQ91" i="20"/>
  <c r="AP91" i="20"/>
  <c r="AO91" i="20"/>
  <c r="AN91" i="20"/>
  <c r="AA91" i="20"/>
  <c r="BC90" i="20"/>
  <c r="BB90" i="20"/>
  <c r="AQ90" i="20"/>
  <c r="AP90" i="20"/>
  <c r="AO90" i="20"/>
  <c r="AN90" i="20"/>
  <c r="AA90" i="20"/>
  <c r="BC89" i="20"/>
  <c r="BB89" i="20"/>
  <c r="AQ89" i="20"/>
  <c r="AP89" i="20"/>
  <c r="AO89" i="20"/>
  <c r="AN89" i="20"/>
  <c r="AA89" i="20"/>
  <c r="BC88" i="20"/>
  <c r="BB88" i="20"/>
  <c r="AQ88" i="20"/>
  <c r="AP88" i="20"/>
  <c r="AO88" i="20"/>
  <c r="AN88" i="20"/>
  <c r="AA88" i="20"/>
  <c r="BC87" i="20"/>
  <c r="BB87" i="20"/>
  <c r="AQ87" i="20"/>
  <c r="AP87" i="20"/>
  <c r="AO87" i="20"/>
  <c r="AN87" i="20"/>
  <c r="AA87" i="20"/>
  <c r="BC86" i="20"/>
  <c r="BB86" i="20"/>
  <c r="AQ86" i="20"/>
  <c r="AP86" i="20"/>
  <c r="AO86" i="20"/>
  <c r="AN86" i="20"/>
  <c r="AA86" i="20"/>
  <c r="BC85" i="20"/>
  <c r="BB85" i="20"/>
  <c r="AQ85" i="20"/>
  <c r="AP85" i="20"/>
  <c r="AO85" i="20"/>
  <c r="AN85" i="20"/>
  <c r="AA85" i="20"/>
  <c r="BC84" i="20"/>
  <c r="BB84" i="20"/>
  <c r="AQ84" i="20"/>
  <c r="AP84" i="20"/>
  <c r="AO84" i="20"/>
  <c r="AN84" i="20"/>
  <c r="AA84" i="20"/>
  <c r="BC83" i="20"/>
  <c r="BB83" i="20"/>
  <c r="AQ83" i="20"/>
  <c r="AP83" i="20"/>
  <c r="AO83" i="20"/>
  <c r="AN83" i="20"/>
  <c r="AA83" i="20"/>
  <c r="BC82" i="20"/>
  <c r="BB82" i="20"/>
  <c r="AQ82" i="20"/>
  <c r="AP82" i="20"/>
  <c r="AO82" i="20"/>
  <c r="AN82" i="20"/>
  <c r="AA82" i="20"/>
  <c r="BC81" i="20"/>
  <c r="BB81" i="20"/>
  <c r="AQ81" i="20"/>
  <c r="AP81" i="20"/>
  <c r="AO81" i="20"/>
  <c r="AN81" i="20"/>
  <c r="AA81" i="20"/>
  <c r="BC80" i="20"/>
  <c r="BB80" i="20"/>
  <c r="AQ80" i="20"/>
  <c r="AP80" i="20"/>
  <c r="AO80" i="20"/>
  <c r="AN80" i="20"/>
  <c r="AA80" i="20"/>
  <c r="BC79" i="20"/>
  <c r="BB79" i="20"/>
  <c r="AQ79" i="20"/>
  <c r="AP79" i="20"/>
  <c r="AO79" i="20"/>
  <c r="AN79" i="20"/>
  <c r="AA79" i="20"/>
  <c r="BC78" i="20"/>
  <c r="BB78" i="20"/>
  <c r="AQ78" i="20"/>
  <c r="AP78" i="20"/>
  <c r="AO78" i="20"/>
  <c r="AN78" i="20"/>
  <c r="AA78" i="20"/>
  <c r="BC77" i="20"/>
  <c r="BB77" i="20"/>
  <c r="AQ77" i="20"/>
  <c r="AP77" i="20"/>
  <c r="AO77" i="20"/>
  <c r="AN77" i="20"/>
  <c r="AA77" i="20"/>
  <c r="BC76" i="20"/>
  <c r="BB76" i="20"/>
  <c r="AQ76" i="20"/>
  <c r="AP76" i="20"/>
  <c r="AO76" i="20"/>
  <c r="AN76" i="20"/>
  <c r="AA76" i="20"/>
  <c r="BC75" i="20"/>
  <c r="BB75" i="20"/>
  <c r="AQ75" i="20"/>
  <c r="AP75" i="20"/>
  <c r="AO75" i="20"/>
  <c r="AN75" i="20"/>
  <c r="AA75" i="20"/>
  <c r="BC74" i="20"/>
  <c r="BB74" i="20"/>
  <c r="AQ74" i="20"/>
  <c r="AP74" i="20"/>
  <c r="AO74" i="20"/>
  <c r="AN74" i="20"/>
  <c r="AA74" i="20"/>
  <c r="BC73" i="20"/>
  <c r="BB73" i="20"/>
  <c r="AQ73" i="20"/>
  <c r="AP73" i="20"/>
  <c r="AO73" i="20"/>
  <c r="AN73" i="20"/>
  <c r="AA73" i="20"/>
  <c r="BC72" i="20"/>
  <c r="BB72" i="20"/>
  <c r="AQ72" i="20"/>
  <c r="AP72" i="20"/>
  <c r="AO72" i="20"/>
  <c r="AN72" i="20"/>
  <c r="AA72" i="20"/>
  <c r="BC71" i="20"/>
  <c r="BB71" i="20"/>
  <c r="AQ71" i="20"/>
  <c r="AP71" i="20"/>
  <c r="AO71" i="20"/>
  <c r="AN71" i="20"/>
  <c r="AA71" i="20"/>
  <c r="BC70" i="20"/>
  <c r="BB70" i="20"/>
  <c r="AQ70" i="20"/>
  <c r="AP70" i="20"/>
  <c r="AO70" i="20"/>
  <c r="AN70" i="20"/>
  <c r="AA70" i="20"/>
  <c r="BC69" i="20"/>
  <c r="BB69" i="20"/>
  <c r="AQ69" i="20"/>
  <c r="AP69" i="20"/>
  <c r="AO69" i="20"/>
  <c r="AN69" i="20"/>
  <c r="AA69" i="20"/>
  <c r="BC68" i="20"/>
  <c r="BB68" i="20"/>
  <c r="AQ68" i="20"/>
  <c r="AP68" i="20"/>
  <c r="AO68" i="20"/>
  <c r="AN68" i="20"/>
  <c r="AA68" i="20"/>
  <c r="BC67" i="20"/>
  <c r="BB67" i="20"/>
  <c r="AQ67" i="20"/>
  <c r="AP67" i="20"/>
  <c r="AO67" i="20"/>
  <c r="AN67" i="20"/>
  <c r="AA67" i="20"/>
  <c r="BC66" i="20"/>
  <c r="BB66" i="20"/>
  <c r="AQ66" i="20"/>
  <c r="AP66" i="20"/>
  <c r="AO66" i="20"/>
  <c r="AN66" i="20"/>
  <c r="AA66" i="20"/>
  <c r="BC65" i="20"/>
  <c r="BB65" i="20"/>
  <c r="AQ65" i="20"/>
  <c r="AP65" i="20"/>
  <c r="AO65" i="20"/>
  <c r="AN65" i="20"/>
  <c r="AA65" i="20"/>
  <c r="BC64" i="20"/>
  <c r="BB64" i="20"/>
  <c r="AQ64" i="20"/>
  <c r="AP64" i="20"/>
  <c r="AO64" i="20"/>
  <c r="AN64" i="20"/>
  <c r="AA64" i="20"/>
  <c r="BC63" i="20"/>
  <c r="BB63" i="20"/>
  <c r="AQ63" i="20"/>
  <c r="AP63" i="20"/>
  <c r="AO63" i="20"/>
  <c r="AN63" i="20"/>
  <c r="AA63" i="20"/>
  <c r="BC62" i="20"/>
  <c r="BB62" i="20"/>
  <c r="AQ62" i="20"/>
  <c r="AP62" i="20"/>
  <c r="AO62" i="20"/>
  <c r="AN62" i="20"/>
  <c r="AA62" i="20"/>
  <c r="BC61" i="20"/>
  <c r="BB61" i="20"/>
  <c r="AQ61" i="20"/>
  <c r="AP61" i="20"/>
  <c r="AO61" i="20"/>
  <c r="AN61" i="20"/>
  <c r="AA61" i="20"/>
  <c r="BC60" i="20"/>
  <c r="BB60" i="20"/>
  <c r="AQ60" i="20"/>
  <c r="AP60" i="20"/>
  <c r="AO60" i="20"/>
  <c r="AN60" i="20"/>
  <c r="AA60" i="20"/>
  <c r="BC59" i="20"/>
  <c r="BB59" i="20"/>
  <c r="AQ59" i="20"/>
  <c r="AP59" i="20"/>
  <c r="AO59" i="20"/>
  <c r="AN59" i="20"/>
  <c r="AA59" i="20"/>
  <c r="BC58" i="20"/>
  <c r="BB58" i="20"/>
  <c r="AQ58" i="20"/>
  <c r="AP58" i="20"/>
  <c r="AO58" i="20"/>
  <c r="AN58" i="20"/>
  <c r="AA58" i="20"/>
  <c r="BC57" i="20"/>
  <c r="BB57" i="20"/>
  <c r="AQ57" i="20"/>
  <c r="AP57" i="20"/>
  <c r="AO57" i="20"/>
  <c r="AN57" i="20"/>
  <c r="AA57" i="20"/>
  <c r="BC56" i="20"/>
  <c r="BB56" i="20"/>
  <c r="AQ56" i="20"/>
  <c r="AP56" i="20"/>
  <c r="AO56" i="20"/>
  <c r="AN56" i="20"/>
  <c r="AA56" i="20"/>
  <c r="BC55" i="20"/>
  <c r="BB55" i="20"/>
  <c r="AQ55" i="20"/>
  <c r="AP55" i="20"/>
  <c r="AO55" i="20"/>
  <c r="AN55" i="20"/>
  <c r="AA55" i="20"/>
  <c r="BC54" i="20"/>
  <c r="BB54" i="20"/>
  <c r="AQ54" i="20"/>
  <c r="AP54" i="20"/>
  <c r="AO54" i="20"/>
  <c r="AN54" i="20"/>
  <c r="AA54" i="20"/>
  <c r="BC53" i="20"/>
  <c r="BB53" i="20"/>
  <c r="AQ53" i="20"/>
  <c r="AP53" i="20"/>
  <c r="AO53" i="20"/>
  <c r="AN53" i="20"/>
  <c r="AA53" i="20"/>
  <c r="BC52" i="20"/>
  <c r="BB52" i="20"/>
  <c r="AQ52" i="20"/>
  <c r="AP52" i="20"/>
  <c r="AO52" i="20"/>
  <c r="AN52" i="20"/>
  <c r="AA52" i="20"/>
  <c r="BC51" i="20"/>
  <c r="BB51" i="20"/>
  <c r="AQ51" i="20"/>
  <c r="AP51" i="20"/>
  <c r="AO51" i="20"/>
  <c r="AN51" i="20"/>
  <c r="AA51" i="20"/>
  <c r="BC50" i="20"/>
  <c r="BB50" i="20"/>
  <c r="AQ50" i="20"/>
  <c r="AP50" i="20"/>
  <c r="AO50" i="20"/>
  <c r="AN50" i="20"/>
  <c r="AA50" i="20"/>
  <c r="BC49" i="20"/>
  <c r="BB49" i="20"/>
  <c r="AQ49" i="20"/>
  <c r="AP49" i="20"/>
  <c r="AO49" i="20"/>
  <c r="AN49" i="20"/>
  <c r="AA49" i="20"/>
  <c r="BC48" i="20"/>
  <c r="BB48" i="20"/>
  <c r="AQ48" i="20"/>
  <c r="AP48" i="20"/>
  <c r="AO48" i="20"/>
  <c r="AN48" i="20"/>
  <c r="AA48" i="20"/>
  <c r="BC47" i="20"/>
  <c r="BB47" i="20"/>
  <c r="AQ47" i="20"/>
  <c r="AP47" i="20"/>
  <c r="AO47" i="20"/>
  <c r="AN47" i="20"/>
  <c r="AA47" i="20"/>
  <c r="BC46" i="20"/>
  <c r="BB46" i="20"/>
  <c r="AQ46" i="20"/>
  <c r="AP46" i="20"/>
  <c r="AO46" i="20"/>
  <c r="AN46" i="20"/>
  <c r="AA46" i="20"/>
  <c r="BC45" i="20"/>
  <c r="BB45" i="20"/>
  <c r="AQ45" i="20"/>
  <c r="AP45" i="20"/>
  <c r="AO45" i="20"/>
  <c r="AN45" i="20"/>
  <c r="AA45" i="20"/>
  <c r="BC44" i="20"/>
  <c r="BB44" i="20"/>
  <c r="AQ44" i="20"/>
  <c r="AP44" i="20"/>
  <c r="AO44" i="20"/>
  <c r="AT8" i="20" s="1"/>
  <c r="AT10" i="20" s="1"/>
  <c r="D40" i="20" s="1"/>
  <c r="AN44" i="20"/>
  <c r="AS8" i="20" s="1"/>
  <c r="AA44" i="20"/>
  <c r="BC43" i="20"/>
  <c r="BB43" i="20"/>
  <c r="AQ43" i="20"/>
  <c r="AP43" i="20"/>
  <c r="AO43" i="20"/>
  <c r="AN43" i="20"/>
  <c r="AA43" i="20"/>
  <c r="BC42" i="20"/>
  <c r="BB42" i="20"/>
  <c r="AQ42" i="20"/>
  <c r="AP42" i="20"/>
  <c r="AO42" i="20"/>
  <c r="AN42" i="20"/>
  <c r="AA42" i="20"/>
  <c r="BC41" i="20"/>
  <c r="BB41" i="20"/>
  <c r="AQ41" i="20"/>
  <c r="AP41" i="20"/>
  <c r="AO41" i="20"/>
  <c r="AN41" i="20"/>
  <c r="AA41" i="20"/>
  <c r="BC40" i="20"/>
  <c r="BB40" i="20"/>
  <c r="AQ40" i="20"/>
  <c r="AP40" i="20"/>
  <c r="AO40" i="20"/>
  <c r="AN40" i="20"/>
  <c r="AA40" i="20"/>
  <c r="G40" i="20"/>
  <c r="F40" i="20"/>
  <c r="BC39" i="20"/>
  <c r="BB39" i="20"/>
  <c r="AQ39" i="20"/>
  <c r="AP39" i="20"/>
  <c r="AO39" i="20"/>
  <c r="AN39" i="20"/>
  <c r="AA39" i="20"/>
  <c r="BC38" i="20"/>
  <c r="BB38" i="20"/>
  <c r="AQ38" i="20"/>
  <c r="AP38" i="20"/>
  <c r="AO38" i="20"/>
  <c r="AN38" i="20"/>
  <c r="AA38" i="20"/>
  <c r="BC37" i="20"/>
  <c r="BB37" i="20"/>
  <c r="AQ37" i="20"/>
  <c r="AP37" i="20"/>
  <c r="AO37" i="20"/>
  <c r="AN37" i="20"/>
  <c r="AA37" i="20"/>
  <c r="BC36" i="20"/>
  <c r="BB36" i="20"/>
  <c r="AQ36" i="20"/>
  <c r="AP36" i="20"/>
  <c r="AO36" i="20"/>
  <c r="AN36" i="20"/>
  <c r="AA36" i="20"/>
  <c r="BC35" i="20"/>
  <c r="BB35" i="20"/>
  <c r="AQ35" i="20"/>
  <c r="AP35" i="20"/>
  <c r="AO35" i="20"/>
  <c r="AN35" i="20"/>
  <c r="AA35" i="20"/>
  <c r="BC34" i="20"/>
  <c r="BB34" i="20"/>
  <c r="AQ34" i="20"/>
  <c r="AP34" i="20"/>
  <c r="AO34" i="20"/>
  <c r="AN34" i="20"/>
  <c r="AA34" i="20"/>
  <c r="P35" i="20"/>
  <c r="P36" i="20" s="1"/>
  <c r="P37" i="20" s="1"/>
  <c r="P38" i="20" s="1"/>
  <c r="P39" i="20" s="1"/>
  <c r="P40" i="20" s="1"/>
  <c r="P41" i="20" s="1"/>
  <c r="BC33" i="20"/>
  <c r="BB33" i="20"/>
  <c r="AQ33" i="20"/>
  <c r="AP33" i="20"/>
  <c r="AO33" i="20"/>
  <c r="AN33" i="20"/>
  <c r="AA33" i="20"/>
  <c r="BC32" i="20"/>
  <c r="BB32" i="20"/>
  <c r="AQ32" i="20"/>
  <c r="AP32" i="20"/>
  <c r="AO32" i="20"/>
  <c r="AN32" i="20"/>
  <c r="AA32" i="20"/>
  <c r="BC31" i="20"/>
  <c r="BB31" i="20"/>
  <c r="AQ31" i="20"/>
  <c r="AP31" i="20"/>
  <c r="AO31" i="20"/>
  <c r="AN31" i="20"/>
  <c r="AA31" i="20"/>
  <c r="BC30" i="20"/>
  <c r="BB30" i="20"/>
  <c r="AQ30" i="20"/>
  <c r="AP30" i="20"/>
  <c r="AO30" i="20"/>
  <c r="AN30" i="20"/>
  <c r="AA30" i="20"/>
  <c r="BC29" i="20"/>
  <c r="BB29" i="20"/>
  <c r="AQ29" i="20"/>
  <c r="AP29" i="20"/>
  <c r="AO29" i="20"/>
  <c r="AN29" i="20"/>
  <c r="AA29" i="20"/>
  <c r="BC28" i="20"/>
  <c r="BB28" i="20"/>
  <c r="AQ28" i="20"/>
  <c r="AP28" i="20"/>
  <c r="AO28" i="20"/>
  <c r="AN28" i="20"/>
  <c r="AA28" i="20"/>
  <c r="BC27" i="20"/>
  <c r="BB27" i="20"/>
  <c r="AQ27" i="20"/>
  <c r="AP27" i="20"/>
  <c r="AO27" i="20"/>
  <c r="AN27" i="20"/>
  <c r="AA27" i="20"/>
  <c r="BC26" i="20"/>
  <c r="BB26" i="20"/>
  <c r="AQ26" i="20"/>
  <c r="AP26" i="20"/>
  <c r="AO26" i="20"/>
  <c r="AN26" i="20"/>
  <c r="AA26" i="20"/>
  <c r="AQ25" i="20"/>
  <c r="AP25" i="20"/>
  <c r="AO25" i="20"/>
  <c r="AN25" i="20"/>
  <c r="AA25" i="20"/>
  <c r="AQ24" i="20"/>
  <c r="AP24" i="20"/>
  <c r="AO24" i="20"/>
  <c r="AN24" i="20"/>
  <c r="AA24" i="20"/>
  <c r="AQ23" i="20"/>
  <c r="AP23" i="20"/>
  <c r="AO23" i="20"/>
  <c r="AN23" i="20"/>
  <c r="AA23" i="20"/>
  <c r="AQ22" i="20"/>
  <c r="AP22" i="20"/>
  <c r="AO22" i="20"/>
  <c r="AN22" i="20"/>
  <c r="AA22" i="20"/>
  <c r="AQ21" i="20"/>
  <c r="AP21" i="20"/>
  <c r="AO21" i="20"/>
  <c r="AN21" i="20"/>
  <c r="AA21" i="20"/>
  <c r="AQ20" i="20"/>
  <c r="AP20" i="20"/>
  <c r="AO20" i="20"/>
  <c r="AN20" i="20"/>
  <c r="AA20" i="20"/>
  <c r="AQ19" i="20"/>
  <c r="AP19" i="20"/>
  <c r="AO19" i="20"/>
  <c r="AN19" i="20"/>
  <c r="AA19" i="20"/>
  <c r="E19" i="20"/>
  <c r="AQ18" i="20"/>
  <c r="AP18" i="20"/>
  <c r="AO18" i="20"/>
  <c r="AN18" i="20"/>
  <c r="AA18" i="20"/>
  <c r="AQ17" i="20"/>
  <c r="AP17" i="20"/>
  <c r="AO17" i="20"/>
  <c r="AN17" i="20"/>
  <c r="AJ17" i="20"/>
  <c r="D34" i="20" s="1"/>
  <c r="AA17" i="20"/>
  <c r="AQ16" i="20"/>
  <c r="AP16" i="20"/>
  <c r="AO16" i="20"/>
  <c r="AN16" i="20"/>
  <c r="AA16" i="20"/>
  <c r="AQ15" i="20"/>
  <c r="AP15" i="20"/>
  <c r="AO15" i="20"/>
  <c r="AN15" i="20"/>
  <c r="AA15" i="20"/>
  <c r="AQ14" i="20"/>
  <c r="AP14" i="20"/>
  <c r="AO14" i="20"/>
  <c r="AN14" i="20"/>
  <c r="AA14" i="20"/>
  <c r="AQ13" i="20"/>
  <c r="AP13" i="20"/>
  <c r="AO13" i="20"/>
  <c r="AN13" i="20"/>
  <c r="AA13" i="20"/>
  <c r="F13" i="20"/>
  <c r="D18" i="20" s="1"/>
  <c r="AQ12" i="20"/>
  <c r="AP12" i="20"/>
  <c r="AO12" i="20"/>
  <c r="AN12" i="20"/>
  <c r="AA12" i="20"/>
  <c r="AQ11" i="20"/>
  <c r="AP11" i="20"/>
  <c r="AO11" i="20"/>
  <c r="AN11" i="20"/>
  <c r="AA11" i="20"/>
  <c r="F11" i="20"/>
  <c r="F12" i="20" s="1"/>
  <c r="J34" i="20"/>
  <c r="AQ10" i="20"/>
  <c r="AP10" i="20"/>
  <c r="AO10" i="20"/>
  <c r="AN10" i="20"/>
  <c r="AA10" i="20"/>
  <c r="BI9" i="20"/>
  <c r="I34" i="20" s="1"/>
  <c r="AQ9" i="20"/>
  <c r="AP9" i="20"/>
  <c r="AO9" i="20"/>
  <c r="AN9" i="20"/>
  <c r="AA9" i="20"/>
  <c r="AQ8" i="20"/>
  <c r="AP8" i="20"/>
  <c r="AO8" i="20"/>
  <c r="AN8" i="20"/>
  <c r="AA8" i="20"/>
  <c r="C34" i="11"/>
  <c r="G40" i="11"/>
  <c r="F40" i="11"/>
  <c r="AS10" i="20" l="1"/>
  <c r="C40" i="20" s="1"/>
  <c r="D19" i="20"/>
  <c r="P34" i="11" l="1"/>
  <c r="P35" i="11" s="1"/>
  <c r="P36" i="11" s="1"/>
  <c r="P37" i="11" s="1"/>
  <c r="P38" i="11" s="1"/>
  <c r="P39" i="11" s="1"/>
  <c r="P40" i="11" s="1"/>
  <c r="BI10" i="11" l="1"/>
  <c r="J34" i="11" s="1"/>
  <c r="BI9" i="11"/>
  <c r="I34" i="11" s="1"/>
  <c r="BC171" i="11"/>
  <c r="BB171" i="11"/>
  <c r="BC170" i="11"/>
  <c r="BB170" i="11"/>
  <c r="BC169" i="11"/>
  <c r="BB169" i="11"/>
  <c r="BC168" i="11"/>
  <c r="BB168" i="11"/>
  <c r="BC167" i="11"/>
  <c r="BB167" i="11"/>
  <c r="BC166" i="11"/>
  <c r="BB166" i="11"/>
  <c r="BC165" i="11"/>
  <c r="BB165" i="11"/>
  <c r="BC164" i="11"/>
  <c r="BB164" i="11"/>
  <c r="BC163" i="11"/>
  <c r="BB163" i="11"/>
  <c r="BC162" i="11"/>
  <c r="BB162" i="11"/>
  <c r="BC161" i="11"/>
  <c r="BB161" i="11"/>
  <c r="BC160" i="11"/>
  <c r="BB160" i="11"/>
  <c r="BC159" i="11"/>
  <c r="BB159" i="11"/>
  <c r="BC158" i="11"/>
  <c r="BB158" i="11"/>
  <c r="BC157" i="11"/>
  <c r="BB157" i="11"/>
  <c r="BC156" i="11"/>
  <c r="BB156" i="11"/>
  <c r="BC155" i="11"/>
  <c r="BB155" i="11"/>
  <c r="BC154" i="11"/>
  <c r="BB154" i="11"/>
  <c r="BC153" i="11"/>
  <c r="BB153" i="11"/>
  <c r="BC152" i="11"/>
  <c r="BB152" i="11"/>
  <c r="BC151" i="11"/>
  <c r="BB151" i="11"/>
  <c r="BC150" i="11"/>
  <c r="BB150" i="11"/>
  <c r="BC149" i="11"/>
  <c r="BB149" i="11"/>
  <c r="BC148" i="11"/>
  <c r="BB148" i="11"/>
  <c r="BC147" i="11"/>
  <c r="BB147" i="11"/>
  <c r="BC146" i="11"/>
  <c r="BB146" i="11"/>
  <c r="BC145" i="11"/>
  <c r="BB145" i="11"/>
  <c r="BC144" i="11"/>
  <c r="BB144" i="11"/>
  <c r="BC143" i="11"/>
  <c r="BB143" i="11"/>
  <c r="BC142" i="11"/>
  <c r="BB142" i="11"/>
  <c r="BC141" i="11"/>
  <c r="BB141" i="11"/>
  <c r="BC140" i="11"/>
  <c r="BB140" i="11"/>
  <c r="BC139" i="11"/>
  <c r="BB139" i="11"/>
  <c r="BC138" i="11"/>
  <c r="BB138" i="11"/>
  <c r="BC137" i="11"/>
  <c r="BB137" i="11"/>
  <c r="BC136" i="11"/>
  <c r="BB136" i="11"/>
  <c r="BC135" i="11"/>
  <c r="BB135" i="11"/>
  <c r="BC134" i="11"/>
  <c r="BB134" i="11"/>
  <c r="BC133" i="11"/>
  <c r="BB133" i="11"/>
  <c r="BC132" i="11"/>
  <c r="BB132" i="11"/>
  <c r="BC131" i="11"/>
  <c r="BB131" i="11"/>
  <c r="BC130" i="11"/>
  <c r="BB130" i="11"/>
  <c r="BC129" i="11"/>
  <c r="BB129" i="11"/>
  <c r="BC128" i="11"/>
  <c r="BB128" i="11"/>
  <c r="BC127" i="11"/>
  <c r="BB127" i="11"/>
  <c r="BC126" i="11"/>
  <c r="BB126" i="11"/>
  <c r="BC125" i="11"/>
  <c r="BB125" i="11"/>
  <c r="BC124" i="11"/>
  <c r="BB124" i="11"/>
  <c r="BC123" i="11"/>
  <c r="BB123" i="11"/>
  <c r="BC122" i="11"/>
  <c r="BB122" i="11"/>
  <c r="BC121" i="11"/>
  <c r="BB121" i="11"/>
  <c r="BC120" i="11"/>
  <c r="BB120" i="11"/>
  <c r="BC119" i="11"/>
  <c r="BB119" i="11"/>
  <c r="BC118" i="11"/>
  <c r="BB118" i="11"/>
  <c r="BC117" i="11"/>
  <c r="BB117" i="11"/>
  <c r="BC116" i="11"/>
  <c r="BB116" i="11"/>
  <c r="BC115" i="11"/>
  <c r="BB115" i="11"/>
  <c r="BC114" i="11"/>
  <c r="BB114" i="11"/>
  <c r="BC113" i="11"/>
  <c r="BB113" i="11"/>
  <c r="BC112" i="11"/>
  <c r="BB112" i="11"/>
  <c r="BC111" i="11"/>
  <c r="BB111" i="11"/>
  <c r="BC110" i="11"/>
  <c r="BB110" i="11"/>
  <c r="BC109" i="11"/>
  <c r="BB109" i="11"/>
  <c r="BC108" i="11"/>
  <c r="BB108" i="11"/>
  <c r="BC107" i="11"/>
  <c r="BB107" i="11"/>
  <c r="BC106" i="11"/>
  <c r="BB106" i="11"/>
  <c r="BC105" i="11"/>
  <c r="BB105" i="11"/>
  <c r="BC104" i="11"/>
  <c r="BB104" i="11"/>
  <c r="BC103" i="11"/>
  <c r="BB103" i="11"/>
  <c r="BC102" i="11"/>
  <c r="BB102" i="11"/>
  <c r="BC101" i="11"/>
  <c r="BB101" i="11"/>
  <c r="BC100" i="11"/>
  <c r="BB100" i="11"/>
  <c r="BC99" i="11"/>
  <c r="BB99" i="11"/>
  <c r="BC98" i="11"/>
  <c r="BB98" i="11"/>
  <c r="BC97" i="11"/>
  <c r="BB97" i="11"/>
  <c r="BC96" i="11"/>
  <c r="BB96" i="11"/>
  <c r="BC95" i="11"/>
  <c r="BB95" i="11"/>
  <c r="BC94" i="11"/>
  <c r="BB94" i="11"/>
  <c r="BC93" i="11"/>
  <c r="BB93" i="11"/>
  <c r="BC92" i="11"/>
  <c r="BB92" i="11"/>
  <c r="BC91" i="11"/>
  <c r="BB91" i="11"/>
  <c r="BC90" i="11"/>
  <c r="BB90" i="11"/>
  <c r="BC89" i="11"/>
  <c r="BB89" i="11"/>
  <c r="BC88" i="11"/>
  <c r="BB88" i="11"/>
  <c r="BC87" i="11"/>
  <c r="BB87" i="11"/>
  <c r="BC86" i="11"/>
  <c r="BB86" i="11"/>
  <c r="BC85" i="11"/>
  <c r="BB85" i="11"/>
  <c r="BC84" i="11"/>
  <c r="BB84" i="11"/>
  <c r="BC83" i="11"/>
  <c r="BB83" i="11"/>
  <c r="BC82" i="11"/>
  <c r="BB82" i="11"/>
  <c r="BC81" i="11"/>
  <c r="BB81" i="11"/>
  <c r="BC80" i="11"/>
  <c r="BB80" i="11"/>
  <c r="BC79" i="11"/>
  <c r="BB79" i="11"/>
  <c r="BC78" i="11"/>
  <c r="BB78" i="11"/>
  <c r="BC77" i="11"/>
  <c r="BB77" i="11"/>
  <c r="BC76" i="11"/>
  <c r="BB76" i="11"/>
  <c r="BC75" i="11"/>
  <c r="BB75" i="11"/>
  <c r="BC74" i="11"/>
  <c r="BB74" i="11"/>
  <c r="BC73" i="11"/>
  <c r="BB73" i="11"/>
  <c r="BC72" i="11"/>
  <c r="BB72" i="11"/>
  <c r="BC71" i="11"/>
  <c r="BB71" i="11"/>
  <c r="BC70" i="11"/>
  <c r="BB70" i="11"/>
  <c r="BC69" i="11"/>
  <c r="BB69" i="11"/>
  <c r="BC68" i="11"/>
  <c r="BB68" i="11"/>
  <c r="BC67" i="11"/>
  <c r="BB67" i="11"/>
  <c r="BC66" i="11"/>
  <c r="BB66" i="11"/>
  <c r="BC65" i="11"/>
  <c r="BB65" i="11"/>
  <c r="BC64" i="11"/>
  <c r="BB64" i="11"/>
  <c r="BC63" i="11"/>
  <c r="BB63" i="11"/>
  <c r="BC62" i="11"/>
  <c r="BB62" i="11"/>
  <c r="BC61" i="11"/>
  <c r="BB61" i="11"/>
  <c r="BC60" i="11"/>
  <c r="BB60" i="11"/>
  <c r="BC59" i="11"/>
  <c r="BB59" i="11"/>
  <c r="BC58" i="11"/>
  <c r="BB58" i="11"/>
  <c r="BC57" i="11"/>
  <c r="BB57" i="11"/>
  <c r="BC56" i="11"/>
  <c r="BB56" i="11"/>
  <c r="BC55" i="11"/>
  <c r="BB55" i="11"/>
  <c r="BC54" i="11"/>
  <c r="BB54" i="11"/>
  <c r="BC53" i="11"/>
  <c r="BB53" i="11"/>
  <c r="BC52" i="11"/>
  <c r="BB52" i="11"/>
  <c r="BC51" i="11"/>
  <c r="BB51" i="11"/>
  <c r="BC50" i="11"/>
  <c r="BB50" i="11"/>
  <c r="BC49" i="11"/>
  <c r="BB49" i="11"/>
  <c r="BC48" i="11"/>
  <c r="BB48" i="11"/>
  <c r="BC47" i="11"/>
  <c r="BB47" i="11"/>
  <c r="BC46" i="11"/>
  <c r="BB46" i="11"/>
  <c r="BC45" i="11"/>
  <c r="BB45" i="11"/>
  <c r="BC44" i="11"/>
  <c r="BB44" i="11"/>
  <c r="BC43" i="11"/>
  <c r="BB43" i="11"/>
  <c r="BC42" i="11"/>
  <c r="BB42" i="11"/>
  <c r="BC41" i="11"/>
  <c r="BB41" i="11"/>
  <c r="BC40" i="11"/>
  <c r="BB40" i="11"/>
  <c r="BC39" i="11"/>
  <c r="BB39" i="11"/>
  <c r="BC38" i="11"/>
  <c r="BB38" i="11"/>
  <c r="BC37" i="11"/>
  <c r="BB37" i="11"/>
  <c r="BC36" i="11"/>
  <c r="BB36" i="11"/>
  <c r="BC35" i="11"/>
  <c r="BB35" i="11"/>
  <c r="BC34" i="11"/>
  <c r="BB34" i="11"/>
  <c r="BC33" i="11"/>
  <c r="BB33" i="11"/>
  <c r="BC32" i="11"/>
  <c r="BB32" i="11"/>
  <c r="BC31" i="11"/>
  <c r="BB31" i="11"/>
  <c r="BC30" i="11"/>
  <c r="BB30" i="11"/>
  <c r="BC29" i="11"/>
  <c r="BB29" i="11"/>
  <c r="BC28" i="11"/>
  <c r="BB28" i="11"/>
  <c r="BC27" i="11"/>
  <c r="BB27" i="11"/>
  <c r="BC26" i="11"/>
  <c r="BB26" i="11"/>
  <c r="BC25" i="11"/>
  <c r="BB25" i="11"/>
  <c r="AQ171" i="11"/>
  <c r="AP171" i="11"/>
  <c r="AQ170" i="11"/>
  <c r="AP170" i="11"/>
  <c r="AQ169" i="11"/>
  <c r="AP169" i="11"/>
  <c r="AQ168" i="11"/>
  <c r="AP168" i="11"/>
  <c r="AQ167" i="11"/>
  <c r="AP167" i="11"/>
  <c r="AQ166" i="11"/>
  <c r="AP166" i="11"/>
  <c r="AQ165" i="11"/>
  <c r="AP165" i="11"/>
  <c r="AQ164" i="11"/>
  <c r="AP164" i="11"/>
  <c r="AQ163" i="11"/>
  <c r="AP163" i="11"/>
  <c r="AQ162" i="11"/>
  <c r="AP162" i="11"/>
  <c r="AQ161" i="11"/>
  <c r="AP161" i="11"/>
  <c r="AQ160" i="11"/>
  <c r="AP160" i="11"/>
  <c r="AQ159" i="11"/>
  <c r="AP159" i="11"/>
  <c r="AQ158" i="11"/>
  <c r="AP158" i="11"/>
  <c r="AQ157" i="11"/>
  <c r="AP157" i="11"/>
  <c r="AQ156" i="11"/>
  <c r="AP156" i="11"/>
  <c r="AQ155" i="11"/>
  <c r="AP155" i="11"/>
  <c r="AQ154" i="11"/>
  <c r="AP154" i="11"/>
  <c r="AQ153" i="11"/>
  <c r="AP153" i="11"/>
  <c r="AQ152" i="11"/>
  <c r="AP152" i="11"/>
  <c r="AQ151" i="11"/>
  <c r="AP151" i="11"/>
  <c r="AQ150" i="11"/>
  <c r="AP150" i="11"/>
  <c r="AQ149" i="11"/>
  <c r="AP149" i="11"/>
  <c r="AQ148" i="11"/>
  <c r="AP148" i="11"/>
  <c r="AQ147" i="11"/>
  <c r="AP147" i="11"/>
  <c r="AQ146" i="11"/>
  <c r="AP146" i="11"/>
  <c r="AQ145" i="11"/>
  <c r="AP145" i="11"/>
  <c r="AQ144" i="11"/>
  <c r="AP144" i="11"/>
  <c r="AQ143" i="11"/>
  <c r="AP143" i="11"/>
  <c r="AQ142" i="11"/>
  <c r="AP142" i="11"/>
  <c r="AQ141" i="11"/>
  <c r="AP141" i="11"/>
  <c r="AQ140" i="11"/>
  <c r="AP140" i="11"/>
  <c r="AQ139" i="11"/>
  <c r="AP139" i="11"/>
  <c r="AQ138" i="11"/>
  <c r="AP138" i="11"/>
  <c r="AQ137" i="11"/>
  <c r="AP137" i="11"/>
  <c r="AQ136" i="11"/>
  <c r="AP136" i="11"/>
  <c r="AQ135" i="11"/>
  <c r="AP135" i="11"/>
  <c r="AQ134" i="11"/>
  <c r="AP134" i="11"/>
  <c r="AQ133" i="11"/>
  <c r="AP133" i="11"/>
  <c r="AQ132" i="11"/>
  <c r="AP132" i="11"/>
  <c r="AQ131" i="11"/>
  <c r="AP131" i="11"/>
  <c r="AQ130" i="11"/>
  <c r="AP130" i="11"/>
  <c r="AQ129" i="11"/>
  <c r="AP129" i="11"/>
  <c r="AQ128" i="11"/>
  <c r="AP128" i="11"/>
  <c r="AQ127" i="11"/>
  <c r="AP127" i="11"/>
  <c r="AQ126" i="11"/>
  <c r="AP126" i="11"/>
  <c r="AQ125" i="11"/>
  <c r="AP125" i="11"/>
  <c r="AQ124" i="11"/>
  <c r="AP124" i="11"/>
  <c r="AQ123" i="11"/>
  <c r="AP123" i="11"/>
  <c r="AQ122" i="11"/>
  <c r="AP122" i="11"/>
  <c r="AQ121" i="11"/>
  <c r="AP121" i="11"/>
  <c r="AQ120" i="11"/>
  <c r="AP120" i="11"/>
  <c r="AQ119" i="11"/>
  <c r="AP119" i="11"/>
  <c r="AQ118" i="11"/>
  <c r="AP118" i="11"/>
  <c r="AQ117" i="11"/>
  <c r="AP117" i="11"/>
  <c r="AQ116" i="11"/>
  <c r="AP116" i="11"/>
  <c r="AQ115" i="11"/>
  <c r="AP115" i="11"/>
  <c r="AQ114" i="11"/>
  <c r="AP114" i="11"/>
  <c r="AQ113" i="11"/>
  <c r="AP113" i="11"/>
  <c r="AQ112" i="11"/>
  <c r="AP112" i="11"/>
  <c r="AQ111" i="11"/>
  <c r="AP111" i="11"/>
  <c r="AQ110" i="11"/>
  <c r="AP110" i="11"/>
  <c r="AQ109" i="11"/>
  <c r="AP109" i="11"/>
  <c r="AQ108" i="11"/>
  <c r="AP108" i="11"/>
  <c r="AQ107" i="11"/>
  <c r="AP107" i="11"/>
  <c r="AQ106" i="11"/>
  <c r="AP106" i="11"/>
  <c r="AQ105" i="11"/>
  <c r="AP105" i="11"/>
  <c r="AQ104" i="11"/>
  <c r="AP104" i="11"/>
  <c r="AQ103" i="11"/>
  <c r="AP103" i="11"/>
  <c r="AQ102" i="11"/>
  <c r="AP102" i="11"/>
  <c r="AQ101" i="11"/>
  <c r="AP101" i="11"/>
  <c r="AQ100" i="11"/>
  <c r="AP100" i="11"/>
  <c r="AQ99" i="11"/>
  <c r="AP99" i="11"/>
  <c r="AQ98" i="11"/>
  <c r="AP98" i="11"/>
  <c r="AQ97" i="11"/>
  <c r="AP97" i="11"/>
  <c r="AQ96" i="11"/>
  <c r="AP96" i="11"/>
  <c r="AQ95" i="11"/>
  <c r="AP95" i="11"/>
  <c r="AQ94" i="11"/>
  <c r="AP94" i="11"/>
  <c r="AQ93" i="11"/>
  <c r="AP93" i="11"/>
  <c r="AQ92" i="11"/>
  <c r="AP92" i="11"/>
  <c r="AQ91" i="11"/>
  <c r="AP91" i="11"/>
  <c r="AQ90" i="11"/>
  <c r="AP90" i="11"/>
  <c r="AQ89" i="11"/>
  <c r="AP89" i="11"/>
  <c r="AQ88" i="11"/>
  <c r="AP88" i="11"/>
  <c r="AQ87" i="11"/>
  <c r="AP87" i="11"/>
  <c r="AQ86" i="11"/>
  <c r="AP86" i="11"/>
  <c r="AQ85" i="11"/>
  <c r="AP85" i="11"/>
  <c r="AQ84" i="11"/>
  <c r="AP84" i="11"/>
  <c r="AQ83" i="11"/>
  <c r="AP83" i="11"/>
  <c r="AQ82" i="11"/>
  <c r="AP82" i="11"/>
  <c r="AQ81" i="11"/>
  <c r="AP81" i="11"/>
  <c r="AQ80" i="11"/>
  <c r="AP80" i="11"/>
  <c r="AQ79" i="11"/>
  <c r="AP79" i="11"/>
  <c r="AQ78" i="11"/>
  <c r="AP78" i="11"/>
  <c r="AQ77" i="11"/>
  <c r="AP77" i="11"/>
  <c r="AQ76" i="11"/>
  <c r="AP76" i="11"/>
  <c r="AQ75" i="11"/>
  <c r="AP75" i="11"/>
  <c r="AQ74" i="11"/>
  <c r="AP74" i="11"/>
  <c r="AQ73" i="11"/>
  <c r="AP73" i="11"/>
  <c r="AQ72" i="11"/>
  <c r="AP72" i="11"/>
  <c r="AQ71" i="11"/>
  <c r="AP71" i="11"/>
  <c r="AQ70" i="11"/>
  <c r="AP70" i="11"/>
  <c r="AQ69" i="11"/>
  <c r="AP69" i="11"/>
  <c r="AQ68" i="11"/>
  <c r="AP68" i="11"/>
  <c r="AQ67" i="11"/>
  <c r="AP67" i="11"/>
  <c r="AQ66" i="11"/>
  <c r="AP66" i="11"/>
  <c r="AQ65" i="11"/>
  <c r="AP65" i="11"/>
  <c r="AQ64" i="11"/>
  <c r="AP64" i="11"/>
  <c r="AQ63" i="11"/>
  <c r="AP63" i="11"/>
  <c r="AQ62" i="11"/>
  <c r="AP62" i="11"/>
  <c r="AQ61" i="11"/>
  <c r="AP61" i="11"/>
  <c r="AQ60" i="11"/>
  <c r="AP60" i="11"/>
  <c r="AQ59" i="11"/>
  <c r="AP59" i="11"/>
  <c r="AQ58" i="11"/>
  <c r="AP58" i="11"/>
  <c r="AQ57" i="11"/>
  <c r="AP57" i="11"/>
  <c r="AQ56" i="11"/>
  <c r="AP56" i="11"/>
  <c r="AQ55" i="11"/>
  <c r="AP55" i="11"/>
  <c r="AQ54" i="11"/>
  <c r="AP54" i="11"/>
  <c r="AQ53" i="11"/>
  <c r="AP53" i="11"/>
  <c r="AQ52" i="11"/>
  <c r="AP52" i="11"/>
  <c r="AQ51" i="11"/>
  <c r="AP51" i="11"/>
  <c r="AQ50" i="11"/>
  <c r="AP50" i="11"/>
  <c r="AQ49" i="11"/>
  <c r="AP49" i="11"/>
  <c r="AQ48" i="11"/>
  <c r="AP48" i="11"/>
  <c r="AQ47" i="11"/>
  <c r="AP47" i="11"/>
  <c r="AQ46" i="11"/>
  <c r="AP46" i="11"/>
  <c r="AQ45" i="11"/>
  <c r="AP45" i="11"/>
  <c r="AQ44" i="11"/>
  <c r="AP44" i="11"/>
  <c r="AQ43" i="11"/>
  <c r="AP43" i="11"/>
  <c r="AQ42" i="11"/>
  <c r="AP42" i="11"/>
  <c r="AQ41" i="11"/>
  <c r="AP41" i="11"/>
  <c r="AQ40" i="11"/>
  <c r="AP40" i="11"/>
  <c r="AQ39" i="11"/>
  <c r="AP39" i="11"/>
  <c r="AQ38" i="11"/>
  <c r="AP38" i="11"/>
  <c r="AQ37" i="11"/>
  <c r="AP37" i="11"/>
  <c r="AQ36" i="11"/>
  <c r="AP36" i="11"/>
  <c r="AQ35" i="11"/>
  <c r="AP35" i="11"/>
  <c r="AQ34" i="11"/>
  <c r="AP34" i="11"/>
  <c r="AQ33" i="11"/>
  <c r="AP33" i="11"/>
  <c r="AQ32" i="11"/>
  <c r="AP32" i="11"/>
  <c r="AQ31" i="11"/>
  <c r="AP31" i="11"/>
  <c r="AQ30" i="11"/>
  <c r="AP30" i="11"/>
  <c r="AQ29" i="11"/>
  <c r="AP29" i="11"/>
  <c r="AQ28" i="11"/>
  <c r="AP28" i="11"/>
  <c r="AQ27" i="11"/>
  <c r="AP27" i="11"/>
  <c r="AQ26" i="11"/>
  <c r="AP26" i="11"/>
  <c r="AQ25" i="11"/>
  <c r="AP25" i="11"/>
  <c r="AQ24" i="11"/>
  <c r="AP24" i="11"/>
  <c r="AQ23" i="11"/>
  <c r="AP23" i="11"/>
  <c r="AQ22" i="11"/>
  <c r="AP22" i="11"/>
  <c r="AQ21" i="11"/>
  <c r="AP21" i="11"/>
  <c r="AQ20" i="11"/>
  <c r="AP20" i="11"/>
  <c r="AQ19" i="11"/>
  <c r="AP19" i="11"/>
  <c r="AQ18" i="11"/>
  <c r="AP18" i="11"/>
  <c r="AQ17" i="11"/>
  <c r="AP17" i="11"/>
  <c r="AQ16" i="11"/>
  <c r="AP16" i="11"/>
  <c r="AQ15" i="11"/>
  <c r="AP15" i="11"/>
  <c r="AQ14" i="11"/>
  <c r="AP14" i="11"/>
  <c r="AQ13" i="11"/>
  <c r="AP13" i="11"/>
  <c r="AQ12" i="11"/>
  <c r="AP12" i="11"/>
  <c r="AQ11" i="11"/>
  <c r="AP11" i="11"/>
  <c r="AQ10" i="11"/>
  <c r="AP10" i="11"/>
  <c r="AQ9" i="11"/>
  <c r="AP9" i="11"/>
  <c r="AP8" i="11"/>
  <c r="AN171" i="11"/>
  <c r="AN170" i="11"/>
  <c r="AN169" i="11"/>
  <c r="AN168" i="11"/>
  <c r="AN167" i="11"/>
  <c r="AN166" i="11"/>
  <c r="AN165" i="11"/>
  <c r="AN164" i="11"/>
  <c r="AN163" i="11"/>
  <c r="AN162" i="11"/>
  <c r="AN161" i="11"/>
  <c r="AN160" i="11"/>
  <c r="AN159" i="11"/>
  <c r="AN158" i="11"/>
  <c r="AN157" i="11"/>
  <c r="AN156" i="11"/>
  <c r="AN155" i="11"/>
  <c r="AN154" i="11"/>
  <c r="AN153" i="11"/>
  <c r="AN152" i="11"/>
  <c r="AN151" i="11"/>
  <c r="AN150" i="11"/>
  <c r="AN149" i="11"/>
  <c r="AN148" i="11"/>
  <c r="AN147" i="11"/>
  <c r="AN146" i="11"/>
  <c r="AN145" i="11"/>
  <c r="AN144" i="11"/>
  <c r="AN143" i="11"/>
  <c r="AN142" i="11"/>
  <c r="AN141" i="11"/>
  <c r="AN140" i="11"/>
  <c r="AN139" i="11"/>
  <c r="AN138" i="11"/>
  <c r="AN137" i="11"/>
  <c r="AN136" i="11"/>
  <c r="AN135" i="11"/>
  <c r="AN134" i="11"/>
  <c r="AN133" i="11"/>
  <c r="AN132" i="11"/>
  <c r="AN131" i="11"/>
  <c r="AN130" i="11"/>
  <c r="AN129" i="11"/>
  <c r="AN128" i="11"/>
  <c r="AN127" i="11"/>
  <c r="AN126" i="11"/>
  <c r="AN125" i="11"/>
  <c r="AN124" i="11"/>
  <c r="AN123" i="11"/>
  <c r="AN122" i="11"/>
  <c r="AN121" i="11"/>
  <c r="AN120" i="11"/>
  <c r="AN119" i="11"/>
  <c r="AN118" i="11"/>
  <c r="AN117" i="11"/>
  <c r="AN116" i="11"/>
  <c r="AN115" i="11"/>
  <c r="AN114" i="11"/>
  <c r="AN113" i="11"/>
  <c r="AN112" i="11"/>
  <c r="AN111" i="11"/>
  <c r="AN110" i="11"/>
  <c r="AN109" i="11"/>
  <c r="AN108" i="11"/>
  <c r="AN107" i="11"/>
  <c r="AN106" i="11"/>
  <c r="AN105" i="11"/>
  <c r="AN104" i="11"/>
  <c r="AN103" i="11"/>
  <c r="AN102" i="11"/>
  <c r="AN101" i="11"/>
  <c r="AN100" i="11"/>
  <c r="AN99" i="11"/>
  <c r="AN98" i="11"/>
  <c r="AN97" i="11"/>
  <c r="AN96" i="11"/>
  <c r="AN95" i="11"/>
  <c r="AN94" i="11"/>
  <c r="AN93" i="11"/>
  <c r="AN92" i="11"/>
  <c r="AN91" i="11"/>
  <c r="AN90" i="11"/>
  <c r="AN89" i="11"/>
  <c r="AN88" i="11"/>
  <c r="AN87" i="11"/>
  <c r="AN86" i="11"/>
  <c r="AN85" i="11"/>
  <c r="AN84" i="11"/>
  <c r="AN83" i="11"/>
  <c r="AN82" i="11"/>
  <c r="AN81" i="11"/>
  <c r="AN80" i="11"/>
  <c r="AN79" i="11"/>
  <c r="AN78" i="11"/>
  <c r="AN77" i="11"/>
  <c r="AN76" i="11"/>
  <c r="AN75" i="11"/>
  <c r="AN74" i="11"/>
  <c r="AN73" i="11"/>
  <c r="AN72" i="11"/>
  <c r="AN71" i="11"/>
  <c r="AN70" i="11"/>
  <c r="AN69" i="11"/>
  <c r="AN68" i="11"/>
  <c r="AN67" i="11"/>
  <c r="AN66" i="11"/>
  <c r="AN65" i="11"/>
  <c r="AN64" i="11"/>
  <c r="AN63" i="11"/>
  <c r="AN62" i="11"/>
  <c r="AN61" i="11"/>
  <c r="AN60" i="11"/>
  <c r="AN59" i="11"/>
  <c r="AN58" i="11"/>
  <c r="AN57" i="11"/>
  <c r="AN56" i="11"/>
  <c r="AN55" i="11"/>
  <c r="AN54" i="11"/>
  <c r="AN53" i="11"/>
  <c r="AN52" i="11"/>
  <c r="AN51" i="11"/>
  <c r="AS8" i="11" s="1"/>
  <c r="AS10" i="11" s="1"/>
  <c r="C40" i="11" s="1"/>
  <c r="AN50" i="11"/>
  <c r="AN49" i="11"/>
  <c r="AN48" i="11"/>
  <c r="AN47" i="11"/>
  <c r="AN46" i="11"/>
  <c r="AN45" i="11"/>
  <c r="AN44" i="11"/>
  <c r="AN43" i="11"/>
  <c r="AN42" i="11"/>
  <c r="AN41" i="11"/>
  <c r="AN40" i="11"/>
  <c r="AN39" i="11"/>
  <c r="AN38" i="11"/>
  <c r="AN37" i="11"/>
  <c r="AN36" i="11"/>
  <c r="AN35" i="11"/>
  <c r="AN34" i="11"/>
  <c r="AN33" i="11"/>
  <c r="AN32" i="11"/>
  <c r="AN31" i="11"/>
  <c r="AN30" i="11"/>
  <c r="AN29" i="11"/>
  <c r="AN28" i="11"/>
  <c r="AN27" i="11"/>
  <c r="AN26" i="11"/>
  <c r="AN25" i="11"/>
  <c r="AN24" i="11"/>
  <c r="AN23" i="11"/>
  <c r="AN22" i="11"/>
  <c r="AN21" i="11"/>
  <c r="AN20" i="11"/>
  <c r="AN19" i="11"/>
  <c r="AN18" i="11"/>
  <c r="AN17" i="11"/>
  <c r="AN16" i="11"/>
  <c r="AN15" i="11"/>
  <c r="AN14" i="11"/>
  <c r="AN13" i="11"/>
  <c r="AN12" i="11"/>
  <c r="AN11" i="11"/>
  <c r="AN10" i="11"/>
  <c r="AN9" i="11"/>
  <c r="AN8" i="11"/>
  <c r="AQ8" i="11"/>
  <c r="AO171" i="11"/>
  <c r="AO170" i="11"/>
  <c r="AA171" i="11"/>
  <c r="AA170" i="11"/>
  <c r="AO169" i="11"/>
  <c r="AO168" i="11"/>
  <c r="AO167" i="11"/>
  <c r="AO166" i="11"/>
  <c r="AO165" i="11"/>
  <c r="AO164" i="11"/>
  <c r="AO163" i="11"/>
  <c r="AO162" i="11"/>
  <c r="AO161" i="11"/>
  <c r="AO160" i="11"/>
  <c r="AO159" i="11"/>
  <c r="AO158" i="11"/>
  <c r="AO157" i="11"/>
  <c r="AO156" i="11"/>
  <c r="AO155" i="11"/>
  <c r="AO154" i="11"/>
  <c r="AO153" i="11"/>
  <c r="AO152" i="11"/>
  <c r="AO151" i="11"/>
  <c r="AO150" i="11"/>
  <c r="AO149" i="11"/>
  <c r="AO148" i="11"/>
  <c r="AO147" i="11"/>
  <c r="AO146" i="11"/>
  <c r="AO145" i="11"/>
  <c r="AO144" i="11"/>
  <c r="AO143" i="11"/>
  <c r="AO142" i="11"/>
  <c r="AO141" i="11"/>
  <c r="AO140" i="11"/>
  <c r="AO139" i="11"/>
  <c r="AO138" i="11"/>
  <c r="AO137" i="11"/>
  <c r="AO136" i="11"/>
  <c r="AO135" i="11"/>
  <c r="AO134" i="11"/>
  <c r="AO133" i="11"/>
  <c r="AO132" i="11"/>
  <c r="AO131" i="11"/>
  <c r="AO130" i="11"/>
  <c r="AO129" i="11"/>
  <c r="AO128" i="11"/>
  <c r="AO127" i="11"/>
  <c r="AO126" i="11"/>
  <c r="AO125" i="11"/>
  <c r="AO124" i="11"/>
  <c r="AO123" i="11"/>
  <c r="AO122" i="11"/>
  <c r="AO121" i="11"/>
  <c r="AO120" i="11"/>
  <c r="AO119" i="11"/>
  <c r="AO118" i="11"/>
  <c r="AO117" i="11"/>
  <c r="AO116" i="11"/>
  <c r="AO115" i="11"/>
  <c r="AO114" i="11"/>
  <c r="AO113" i="11"/>
  <c r="AO112" i="11"/>
  <c r="AO111" i="11"/>
  <c r="AO110" i="11"/>
  <c r="AO109" i="11"/>
  <c r="AO108" i="11"/>
  <c r="AO107" i="11"/>
  <c r="AO106" i="11"/>
  <c r="AO105" i="11"/>
  <c r="AO104" i="11"/>
  <c r="AO103" i="11"/>
  <c r="AO102" i="11"/>
  <c r="AO101" i="11"/>
  <c r="AO100" i="11"/>
  <c r="AO99" i="11"/>
  <c r="AO98" i="11"/>
  <c r="AO97" i="11"/>
  <c r="AO96" i="11"/>
  <c r="AO95" i="11"/>
  <c r="AO94" i="11"/>
  <c r="AO93" i="11"/>
  <c r="AO92" i="11"/>
  <c r="AO91" i="11"/>
  <c r="AO90" i="11"/>
  <c r="AO89" i="11"/>
  <c r="AO88" i="11"/>
  <c r="AO87" i="11"/>
  <c r="AO86" i="11"/>
  <c r="AO85" i="11"/>
  <c r="AO84" i="11"/>
  <c r="AO83" i="11"/>
  <c r="AO82" i="11"/>
  <c r="AO81" i="11"/>
  <c r="AO80" i="11"/>
  <c r="AO79" i="11"/>
  <c r="AO78" i="11"/>
  <c r="AO77" i="11"/>
  <c r="AO76" i="11"/>
  <c r="AO75" i="11"/>
  <c r="AO74" i="11"/>
  <c r="AO73" i="11"/>
  <c r="AO72" i="11"/>
  <c r="AO71" i="11"/>
  <c r="AO70" i="11"/>
  <c r="AO69" i="11"/>
  <c r="AO68" i="11"/>
  <c r="AO67" i="11"/>
  <c r="AO66" i="11"/>
  <c r="AO65" i="11"/>
  <c r="AO64" i="11"/>
  <c r="AO63" i="11"/>
  <c r="AO62" i="11"/>
  <c r="AO61" i="11"/>
  <c r="AO60" i="11"/>
  <c r="AO59" i="11"/>
  <c r="AO58" i="11"/>
  <c r="AO57" i="11"/>
  <c r="AO56" i="11"/>
  <c r="AO55" i="11"/>
  <c r="AO54" i="11"/>
  <c r="AO53" i="11"/>
  <c r="AO52" i="11"/>
  <c r="AO51" i="11"/>
  <c r="AT8" i="11" s="1"/>
  <c r="AT10" i="11" s="1"/>
  <c r="D40" i="11" s="1"/>
  <c r="AO50" i="11"/>
  <c r="AO49" i="11"/>
  <c r="AO48" i="11"/>
  <c r="AO47" i="11"/>
  <c r="AO46" i="11"/>
  <c r="AO45" i="11"/>
  <c r="AO44" i="11"/>
  <c r="AO43" i="11"/>
  <c r="AO42" i="11"/>
  <c r="AO41" i="11"/>
  <c r="AO40" i="11"/>
  <c r="AO39" i="11"/>
  <c r="AO38" i="11"/>
  <c r="AO37" i="11"/>
  <c r="AO36" i="11"/>
  <c r="AO35" i="11"/>
  <c r="AO34" i="11"/>
  <c r="AO33" i="11"/>
  <c r="AO32" i="11"/>
  <c r="AO31" i="11"/>
  <c r="AO30" i="11"/>
  <c r="AO29" i="11"/>
  <c r="AO28" i="11"/>
  <c r="AO27" i="11"/>
  <c r="AO26" i="11"/>
  <c r="AO25" i="11"/>
  <c r="AO24" i="11"/>
  <c r="AO23" i="11"/>
  <c r="AO22" i="11"/>
  <c r="AO21" i="11"/>
  <c r="AO20" i="11"/>
  <c r="AO19" i="11"/>
  <c r="AO18" i="11"/>
  <c r="AO17" i="11"/>
  <c r="AO16" i="11"/>
  <c r="AO15" i="11"/>
  <c r="AO14" i="11"/>
  <c r="AO13" i="11"/>
  <c r="AO12" i="11"/>
  <c r="AO11" i="11"/>
  <c r="AO10" i="11"/>
  <c r="AO9" i="11"/>
  <c r="AO8" i="11"/>
  <c r="AA9" i="11"/>
  <c r="E26" i="11"/>
  <c r="E25" i="11"/>
  <c r="D26" i="11"/>
  <c r="D25" i="11"/>
  <c r="AJ17" i="11"/>
  <c r="D34" i="11" s="1"/>
  <c r="AA169" i="11"/>
  <c r="AA168" i="11"/>
  <c r="AA167" i="11"/>
  <c r="AA166" i="11"/>
  <c r="AA165" i="11"/>
  <c r="AA164" i="11"/>
  <c r="AA163" i="11"/>
  <c r="AA162" i="11"/>
  <c r="AA161" i="11"/>
  <c r="AA160" i="11"/>
  <c r="AA159" i="11"/>
  <c r="AA158" i="11"/>
  <c r="AA157" i="11"/>
  <c r="AA156" i="11"/>
  <c r="AA155" i="11"/>
  <c r="AA154" i="11"/>
  <c r="AA153" i="11"/>
  <c r="AA152" i="11"/>
  <c r="AA151" i="11"/>
  <c r="AA150" i="11"/>
  <c r="AA149" i="11"/>
  <c r="AA148" i="11"/>
  <c r="AA147" i="11"/>
  <c r="AA146" i="11"/>
  <c r="AA145" i="11"/>
  <c r="AA144" i="11"/>
  <c r="AA143" i="11"/>
  <c r="AA142" i="11"/>
  <c r="AA141" i="11"/>
  <c r="AA140" i="11"/>
  <c r="AA139" i="11"/>
  <c r="AA138" i="11"/>
  <c r="AA137" i="11"/>
  <c r="AA136" i="11"/>
  <c r="AA135" i="11"/>
  <c r="AA134" i="11"/>
  <c r="AA133" i="11"/>
  <c r="AA132" i="11"/>
  <c r="AA131" i="11"/>
  <c r="AA130" i="11"/>
  <c r="AA129" i="11"/>
  <c r="AA128" i="11"/>
  <c r="AA127" i="11"/>
  <c r="AA126" i="11"/>
  <c r="AA125" i="11"/>
  <c r="AA124" i="11"/>
  <c r="AA123" i="11"/>
  <c r="AA122" i="11"/>
  <c r="AA121" i="11"/>
  <c r="AA120" i="11"/>
  <c r="AA119" i="11"/>
  <c r="AA118" i="11"/>
  <c r="AA117" i="11"/>
  <c r="AA116" i="11"/>
  <c r="AA115" i="11"/>
  <c r="AA114" i="11"/>
  <c r="AA113" i="11"/>
  <c r="AA112" i="11"/>
  <c r="AA111" i="11"/>
  <c r="AA110" i="11"/>
  <c r="AA109" i="11"/>
  <c r="AA108" i="11"/>
  <c r="AA107" i="11"/>
  <c r="AA106" i="11"/>
  <c r="AA105" i="11"/>
  <c r="AA104" i="11"/>
  <c r="AA103" i="11"/>
  <c r="AA102" i="11"/>
  <c r="AA101" i="11"/>
  <c r="AA100" i="11"/>
  <c r="AA99" i="11"/>
  <c r="AA98" i="11"/>
  <c r="AA97" i="11"/>
  <c r="AA96" i="11"/>
  <c r="AA95" i="11"/>
  <c r="AA94" i="11"/>
  <c r="AA93" i="11"/>
  <c r="AA92" i="11"/>
  <c r="AA91" i="11"/>
  <c r="AA90" i="11"/>
  <c r="AA89" i="11"/>
  <c r="AA88" i="11"/>
  <c r="AA87" i="11"/>
  <c r="AA86" i="11"/>
  <c r="AA85" i="11"/>
  <c r="AA84" i="11"/>
  <c r="AA83" i="11"/>
  <c r="AA82" i="11"/>
  <c r="AA81" i="11"/>
  <c r="AA80" i="11"/>
  <c r="AA79" i="11"/>
  <c r="AA78" i="11"/>
  <c r="AA77" i="11"/>
  <c r="AA76" i="11"/>
  <c r="AA75" i="11"/>
  <c r="AA74" i="11"/>
  <c r="AA73" i="11"/>
  <c r="AA72" i="11"/>
  <c r="AA71" i="11"/>
  <c r="AA70" i="11"/>
  <c r="AA69" i="11"/>
  <c r="AA68" i="11"/>
  <c r="AA67" i="11"/>
  <c r="AA66" i="11"/>
  <c r="AA65" i="11"/>
  <c r="AA64" i="11"/>
  <c r="AA63" i="11"/>
  <c r="AA62" i="11"/>
  <c r="AA61" i="11"/>
  <c r="AA60" i="11"/>
  <c r="AA59" i="11"/>
  <c r="AA58" i="11"/>
  <c r="AA57" i="11"/>
  <c r="AA56" i="11"/>
  <c r="AA55" i="11"/>
  <c r="AA54" i="11"/>
  <c r="AA53" i="11"/>
  <c r="AA52" i="11"/>
  <c r="AA51" i="11"/>
  <c r="AA50" i="11"/>
  <c r="AA49" i="11"/>
  <c r="AA48" i="11"/>
  <c r="AA47" i="11"/>
  <c r="AA46" i="11"/>
  <c r="AA45" i="11"/>
  <c r="AA44" i="11"/>
  <c r="AA43" i="11"/>
  <c r="AA42" i="11"/>
  <c r="AA41" i="11"/>
  <c r="AA40" i="11"/>
  <c r="AA39" i="11"/>
  <c r="AA38" i="11"/>
  <c r="AA37" i="11"/>
  <c r="AA36" i="11"/>
  <c r="AA35" i="11"/>
  <c r="AA34" i="11"/>
  <c r="AA33" i="11"/>
  <c r="AA32" i="11"/>
  <c r="AA31" i="11"/>
  <c r="AA30" i="11"/>
  <c r="AA29" i="11"/>
  <c r="AA28" i="11"/>
  <c r="AA27" i="11"/>
  <c r="AA26" i="11"/>
  <c r="AA25" i="11"/>
  <c r="AA24" i="11"/>
  <c r="AA23" i="11"/>
  <c r="AA22" i="11"/>
  <c r="AA21" i="11"/>
  <c r="AA20" i="11"/>
  <c r="AA19" i="11"/>
  <c r="AA18" i="11"/>
  <c r="AA17" i="11"/>
  <c r="AA16" i="11"/>
  <c r="AA15" i="11"/>
  <c r="AA14" i="11"/>
  <c r="AA13" i="11"/>
  <c r="AA12" i="11"/>
  <c r="AA11" i="11"/>
  <c r="AA10" i="11"/>
  <c r="AA8" i="11"/>
  <c r="E19" i="11" l="1"/>
  <c r="F11" i="11"/>
  <c r="F12" i="11" s="1"/>
  <c r="F13" i="11"/>
  <c r="D18" i="11" s="1"/>
  <c r="D19" i="11" l="1"/>
</calcChain>
</file>

<file path=xl/connections.xml><?xml version="1.0" encoding="utf-8"?>
<connections xmlns="http://schemas.openxmlformats.org/spreadsheetml/2006/main">
  <connection id="1" name="A1 0903 toma2 inyeccion 176 2571" type="6" refreshedVersion="5" background="1" saveData="1">
    <textPr codePage="850" sourceFile="F:\Trabajo\Incotec\Congreso 2017\descargas Resistivo\A1 0903 toma2 inyeccion 176 257.txt" thousands="." space="1" consecutive="1">
      <textFields count="1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<sst xmlns="http://schemas.openxmlformats.org/spreadsheetml/2006/main" count="470" uniqueCount="127">
  <si>
    <t>Total Load</t>
  </si>
  <si>
    <t>Head Movement</t>
  </si>
  <si>
    <t>Toe Movement</t>
  </si>
  <si>
    <t>kN</t>
  </si>
  <si>
    <t>mm</t>
  </si>
  <si>
    <t>Shaft Res.</t>
  </si>
  <si>
    <t>Toe Res.</t>
  </si>
  <si>
    <t>Pile Compr.</t>
  </si>
  <si>
    <t>Diameter (mm) =</t>
  </si>
  <si>
    <t>Length (m) =</t>
  </si>
  <si>
    <t>E (MPa) =</t>
  </si>
  <si>
    <t>Offset (mm) [b/120 + 4] =</t>
  </si>
  <si>
    <t>MVMNT</t>
  </si>
  <si>
    <t>LOAD</t>
  </si>
  <si>
    <t>(mm)</t>
  </si>
  <si>
    <t>(kN)</t>
  </si>
  <si>
    <r>
      <t>A (m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 =</t>
    </r>
  </si>
  <si>
    <t>Davisson Offset Limit</t>
  </si>
  <si>
    <t>EA (GPa) =</t>
  </si>
  <si>
    <t>Offset Load (kN) =</t>
  </si>
  <si>
    <t>δ/Q</t>
  </si>
  <si>
    <t>MVMNT/ LOAD</t>
  </si>
  <si>
    <t>(mm/kN)</t>
  </si>
  <si>
    <t>Q =</t>
  </si>
  <si>
    <t>δ =</t>
  </si>
  <si>
    <r>
      <t>Q</t>
    </r>
    <r>
      <rPr>
        <i/>
        <vertAlign val="subscript"/>
        <sz val="10"/>
        <rFont val="Arial"/>
        <family val="2"/>
      </rPr>
      <t xml:space="preserve">inf </t>
    </r>
    <r>
      <rPr>
        <i/>
        <sz val="10"/>
        <rFont val="Arial"/>
        <family val="2"/>
      </rPr>
      <t>=</t>
    </r>
  </si>
  <si>
    <r>
      <t>C</t>
    </r>
    <r>
      <rPr>
        <i/>
        <vertAlign val="sub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=</t>
    </r>
  </si>
  <si>
    <r>
      <t>C</t>
    </r>
    <r>
      <rPr>
        <i/>
        <vertAlign val="subscript"/>
        <sz val="10"/>
        <rFont val="Arial"/>
        <family val="2"/>
      </rPr>
      <t>2</t>
    </r>
    <r>
      <rPr>
        <i/>
        <sz val="10"/>
        <rFont val="Arial"/>
        <family val="2"/>
      </rPr>
      <t xml:space="preserve"> =</t>
    </r>
  </si>
  <si>
    <t>Force at infinite movement</t>
  </si>
  <si>
    <t>Movement associated with Force Q</t>
  </si>
  <si>
    <t>Applied Load</t>
  </si>
  <si>
    <t>From Graph Below</t>
  </si>
  <si>
    <r>
      <t>Function Coefficient = Slope, 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=</t>
    </r>
  </si>
  <si>
    <t>Ultimate Load, Qult (kN) =</t>
  </si>
  <si>
    <t xml:space="preserve">For plotting the movement (mm) = </t>
  </si>
  <si>
    <r>
      <t xml:space="preserve">Slope of the straight line in the </t>
    </r>
    <r>
      <rPr>
        <i/>
        <sz val="10"/>
        <rFont val="Arial"/>
        <family val="2"/>
      </rPr>
      <t>δ/Q</t>
    </r>
    <r>
      <rPr>
        <sz val="10"/>
        <rFont val="Arial"/>
        <family val="2"/>
      </rPr>
      <t xml:space="preserve"> versus movement</t>
    </r>
  </si>
  <si>
    <r>
      <t xml:space="preserve">y-intercept of the straight line in the </t>
    </r>
    <r>
      <rPr>
        <i/>
        <sz val="10"/>
        <rFont val="Arial"/>
        <family val="2"/>
      </rPr>
      <t>δ/Q</t>
    </r>
    <r>
      <rPr>
        <sz val="10"/>
        <rFont val="Arial"/>
        <family val="2"/>
      </rPr>
      <t xml:space="preserve"> versus movement</t>
    </r>
  </si>
  <si>
    <r>
      <t>To find C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 use the above equation and input δ = δ</t>
    </r>
    <r>
      <rPr>
        <vertAlign val="subscript"/>
        <sz val="10"/>
        <rFont val="Arial"/>
        <family val="2"/>
      </rPr>
      <t>trg</t>
    </r>
    <r>
      <rPr>
        <sz val="10"/>
        <rFont val="Arial"/>
        <family val="2"/>
      </rPr>
      <t xml:space="preserve"> and Q = Q</t>
    </r>
    <r>
      <rPr>
        <vertAlign val="subscript"/>
        <sz val="10"/>
        <rFont val="Arial"/>
        <family val="2"/>
      </rPr>
      <t xml:space="preserve">trg </t>
    </r>
  </si>
  <si>
    <t>(linear regression coefficient)</t>
  </si>
  <si>
    <t>Chin ultimate load</t>
  </si>
  <si>
    <t>UniPile6 Output Table: Head-Down Loading Test</t>
  </si>
  <si>
    <t>10 % Head</t>
  </si>
  <si>
    <t>10 % Toe</t>
  </si>
  <si>
    <t>Load</t>
  </si>
  <si>
    <t>()mm)</t>
  </si>
  <si>
    <t>10% of diameter</t>
  </si>
  <si>
    <t>Fuller-Hoy</t>
  </si>
  <si>
    <t>N.B., Loads at Pile Head</t>
  </si>
  <si>
    <t>Hansen 80-% criterion</t>
  </si>
  <si>
    <t>Acceptably on the curve</t>
  </si>
  <si>
    <t>Hansen 90 % Criterion</t>
  </si>
  <si>
    <t>Hansen 80 % Criterion</t>
  </si>
  <si>
    <t>25 % MVMNT</t>
  </si>
  <si>
    <t>80 % Load</t>
  </si>
  <si>
    <t>90 % Load</t>
  </si>
  <si>
    <t>50 % MVMNT</t>
  </si>
  <si>
    <t>no fit</t>
  </si>
  <si>
    <t>De Beer Criterion</t>
  </si>
  <si>
    <t>Log MVMNT</t>
  </si>
  <si>
    <t>Log LOAD</t>
  </si>
  <si>
    <t>(log mm)</t>
  </si>
  <si>
    <t>(log kN)</t>
  </si>
  <si>
    <t>Maximum Curvature</t>
  </si>
  <si>
    <t>CPT-ult</t>
  </si>
  <si>
    <t>(mm</t>
  </si>
  <si>
    <t>UWA</t>
  </si>
  <si>
    <t>LCPC-12</t>
  </si>
  <si>
    <t>E-F</t>
  </si>
  <si>
    <t>T-F</t>
  </si>
  <si>
    <t>S-N</t>
  </si>
  <si>
    <t>Dutch</t>
  </si>
  <si>
    <t>LCPC-82</t>
  </si>
  <si>
    <t>Mrhf</t>
  </si>
  <si>
    <t>Method</t>
  </si>
  <si>
    <t>at  intersection</t>
  </si>
  <si>
    <t>on test curve</t>
  </si>
  <si>
    <t>Hansen 90-% criterion</t>
  </si>
  <si>
    <t>Here manual input</t>
  </si>
  <si>
    <t>de Beer</t>
  </si>
  <si>
    <t>Chin-Kondner</t>
  </si>
  <si>
    <t>CAPACITY BY VARIOUS METHODS AND DEFINITIONS COMPILED</t>
  </si>
  <si>
    <t>∞</t>
  </si>
  <si>
    <r>
      <t>Log Ultimate Load, Q</t>
    </r>
    <r>
      <rPr>
        <vertAlign val="subscript"/>
        <sz val="10"/>
        <rFont val="Arial"/>
        <family val="2"/>
      </rPr>
      <t>ult</t>
    </r>
    <r>
      <rPr>
        <sz val="10"/>
        <rFont val="Arial"/>
        <family val="2"/>
      </rPr>
      <t xml:space="preserve"> (kN) =</t>
    </r>
  </si>
  <si>
    <t>table or test records.</t>
  </si>
  <si>
    <t xml:space="preserve">With  some knowledge of Excel use, you will quickly produce an array of  'capacities' from your own UniPile6 </t>
  </si>
  <si>
    <t>Bengt H. Fellenius</t>
  </si>
  <si>
    <t>t  (mm) =</t>
  </si>
  <si>
    <t>Pipe</t>
  </si>
  <si>
    <t>concreted</t>
  </si>
  <si>
    <t xml:space="preserve">A part of the analysis of the results of a static loading test is using the test records to determine the pile and </t>
  </si>
  <si>
    <t xml:space="preserve">response and soil parameters. An essential part of this analysis is to fit a simulated load-movement curve to the </t>
  </si>
  <si>
    <t xml:space="preserve">actual curve. The fit being the agreement between the measured and simulated load-movement curve, which </t>
  </si>
  <si>
    <t xml:space="preserve">establishes the response of the individual pile element, in particular, when the test pile had been instrumented </t>
  </si>
  <si>
    <t>to determine the force distribution produced by the applied test loads.</t>
  </si>
  <si>
    <t xml:space="preserve">In the past, and some still do, the test loading curve was merely used to derive an ultimate resistance, </t>
  </si>
  <si>
    <t xml:space="preserve">capacity, of the pile, when then served as reference for the allowable or factored load to assign to the pile. </t>
  </si>
  <si>
    <t>question is:  how is "capacity" defined?  There are many around to choose between and there is no consensus</t>
  </si>
  <si>
    <t xml:space="preserve">amongst practitioners on which to use, as illustrated in the three graphs at the left: examples of results of my </t>
  </si>
  <si>
    <t xml:space="preserve">survey challenges to the profession to assess "capacity" from a specific curve. Obviously, the preferred </t>
  </si>
  <si>
    <t xml:space="preserve">definition of "capacity" differs amongst the practitioners. My paper #445 at my web site elaborates on the </t>
  </si>
  <si>
    <t xml:space="preserve">Still, codes and manuals ask for a "capacity" to be included with a report of a static loading test. To assist in </t>
  </si>
  <si>
    <t xml:space="preserve">contrived quasi concept. By all means, if you still want to use the concept and present a "capacity" as a result </t>
  </si>
  <si>
    <t xml:space="preserve">of your analysis or test, feel free to do so, but include what definition you have applied. You might also </t>
  </si>
  <si>
    <t xml:space="preserve">because it agrees with the "ultimate resistance" calculated from a CPT-test, which is an in-situ method </t>
  </si>
  <si>
    <t>independent of the results of the static loading test. By the way, the Excel template examples lists eight CPT-</t>
  </si>
  <si>
    <t xml:space="preserve">methods for determining "capacity" to choose between (as produced by UniPile6). You can almost always </t>
  </si>
  <si>
    <t xml:space="preserve">pair-up a loading-test "capacity" with a CPT-"capacity". Would that help you choose what "capacity" to </t>
  </si>
  <si>
    <t xml:space="preserve">I hope that this easy way of establishing  "capacity" will make you realize how inadequate the concept is for </t>
  </si>
  <si>
    <t>proper piled foundation design.</t>
  </si>
  <si>
    <r>
      <t>survey results. (</t>
    </r>
    <r>
      <rPr>
        <i/>
        <sz val="11"/>
        <color rgb="FF000000"/>
        <rFont val="Arial"/>
        <family val="2"/>
      </rPr>
      <t>Fellenius, B.H., 2025. What's capacity?  Is the concept at all useful? The Pile Driver, Issue</t>
    </r>
    <r>
      <rPr>
        <sz val="11"/>
        <color rgb="FF000000"/>
        <rFont val="Arial"/>
        <family val="2"/>
      </rPr>
      <t xml:space="preserve"> </t>
    </r>
  </si>
  <si>
    <t xml:space="preserve">include the range of definitions commonly applied and explain why you picked the one you picked. Maybe </t>
  </si>
  <si>
    <t xml:space="preserve">soil interaction for the applied load. The the analysis results are used to determine the settlement of the final </t>
  </si>
  <si>
    <t xml:space="preserve">piled foundation, that is, to finalize the foundation design in respect to basic concepts of pile-element </t>
  </si>
  <si>
    <t xml:space="preserve">However, many appear to think they are not done until they have derived a "capacity"  from the curve. The </t>
  </si>
  <si>
    <t>report? Or, perhaps, you would just go for determining "capacity" from the SPT N-indices? UniPile provides.</t>
  </si>
  <si>
    <t xml:space="preserve">that our practice does not agree on what definition of "capacity" to use. Just as well, "capacity" is a tenuous and </t>
  </si>
  <si>
    <t xml:space="preserve">The scatter of "capacities" produced from the three examples of assessed load-movement curves, makes clear </t>
  </si>
  <si>
    <t>Slope 10 kN/mm</t>
  </si>
  <si>
    <r>
      <t xml:space="preserve">For </t>
    </r>
    <r>
      <rPr>
        <i/>
        <sz val="10"/>
        <color theme="1"/>
        <rFont val="Arial"/>
        <family val="2"/>
      </rPr>
      <t>δ</t>
    </r>
    <r>
      <rPr>
        <i/>
        <vertAlign val="subscript"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 = 30 mm</t>
    </r>
  </si>
  <si>
    <t>Piles that have loads assigned by a factor of 2.0 on "capacity" do not settle, do they?</t>
  </si>
  <si>
    <t xml:space="preserve">providing that, I have prepared this Excel template. The template presents ten "capacities" assessed from </t>
  </si>
  <si>
    <t xml:space="preserve">load-movement  data. The examples are produced in UniPile6 as back-calculation fitted to actual tests. Start by </t>
  </si>
  <si>
    <t>copying one of the three examples tabs to a new tab and replace the UniPile6 output table in the tab with the</t>
  </si>
  <si>
    <t>UniPile6 output table of your own case. (Of course, you can also use the results of an actual test).</t>
  </si>
  <si>
    <r>
      <rPr>
        <i/>
        <sz val="11"/>
        <color theme="1"/>
        <rFont val="Arial"/>
        <family val="2"/>
      </rPr>
      <t>2025(6), pp. 109-116</t>
    </r>
    <r>
      <rPr>
        <sz val="11"/>
        <color theme="1"/>
        <rFont val="Arial"/>
        <family val="2"/>
      </rPr>
      <t>). For "capacity" definiotns, see my Red Book, Chapter 8.</t>
    </r>
  </si>
  <si>
    <t xml:space="preserve">also three such methods, thus, providing a total of twenty-one 'one-click' calculations of "capacity". </t>
  </si>
  <si>
    <t>June 13,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</si>
</sst>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#,##0.0000"/>
    <numFmt numFmtId="166" formatCode="0.0000"/>
    <numFmt numFmtId="167" formatCode="#,##0.000"/>
    <numFmt numFmtId="168" formatCode="#,##0.000000"/>
    <numFmt numFmtId="169" formatCode="0.0"/>
    <numFmt numFmtId="170" formatCode="0.000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sz val="11"/>
      <name val="Times New Roman"/>
      <family val="1"/>
    </font>
    <font>
      <sz val="10"/>
      <color indexed="8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vertAlign val="subscript"/>
      <sz val="10"/>
      <name val="Arial"/>
      <family val="2"/>
    </font>
    <font>
      <vertAlign val="subscript"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i/>
      <sz val="11"/>
      <color rgb="FF000000"/>
      <name val="Arial"/>
      <family val="2"/>
    </font>
    <font>
      <i/>
      <sz val="10"/>
      <color theme="1"/>
      <name val="Arial"/>
      <family val="2"/>
    </font>
    <font>
      <i/>
      <vertAlign val="sub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450666829432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5" fillId="0" borderId="0"/>
    <xf numFmtId="0" fontId="3" fillId="0" borderId="0"/>
  </cellStyleXfs>
  <cellXfs count="157">
    <xf numFmtId="0" fontId="0" fillId="0" borderId="0" xfId="0"/>
    <xf numFmtId="0" fontId="0" fillId="0" borderId="3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Border="1"/>
    <xf numFmtId="0" fontId="7" fillId="0" borderId="2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3" fontId="8" fillId="2" borderId="1" xfId="0" applyNumberFormat="1" applyFont="1" applyFill="1" applyBorder="1" applyAlignment="1">
      <alignment horizontal="center" vertical="center"/>
    </xf>
    <xf numFmtId="0" fontId="13" fillId="0" borderId="0" xfId="0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9" fillId="0" borderId="0" xfId="0" quotePrefix="1" applyFont="1" applyBorder="1"/>
    <xf numFmtId="166" fontId="9" fillId="0" borderId="5" xfId="0" applyNumberFormat="1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8" fontId="17" fillId="2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right"/>
    </xf>
    <xf numFmtId="3" fontId="13" fillId="2" borderId="0" xfId="1" applyNumberFormat="1" applyFont="1" applyFill="1" applyBorder="1" applyAlignment="1">
      <alignment horizontal="center"/>
    </xf>
    <xf numFmtId="0" fontId="7" fillId="0" borderId="0" xfId="0" applyFont="1" applyBorder="1"/>
    <xf numFmtId="0" fontId="9" fillId="0" borderId="0" xfId="1" applyFont="1" applyBorder="1" applyAlignment="1">
      <alignment horizontal="right"/>
    </xf>
    <xf numFmtId="3" fontId="18" fillId="2" borderId="0" xfId="1" applyNumberFormat="1" applyFont="1" applyFill="1" applyBorder="1" applyAlignment="1">
      <alignment horizontal="center"/>
    </xf>
    <xf numFmtId="0" fontId="11" fillId="0" borderId="0" xfId="1" applyFont="1" applyBorder="1" applyAlignment="1">
      <alignment horizontal="right"/>
    </xf>
    <xf numFmtId="169" fontId="13" fillId="0" borderId="0" xfId="1" applyNumberFormat="1" applyFont="1" applyBorder="1" applyAlignment="1">
      <alignment horizontal="center"/>
    </xf>
    <xf numFmtId="3" fontId="12" fillId="0" borderId="0" xfId="1" applyNumberFormat="1" applyFont="1" applyBorder="1" applyAlignment="1" applyProtection="1">
      <alignment horizontal="center"/>
    </xf>
    <xf numFmtId="0" fontId="11" fillId="0" borderId="0" xfId="0" quotePrefix="1" applyFont="1" applyBorder="1"/>
    <xf numFmtId="4" fontId="9" fillId="0" borderId="0" xfId="0" applyNumberFormat="1" applyFont="1" applyBorder="1" applyAlignment="1">
      <alignment horizontal="center"/>
    </xf>
    <xf numFmtId="167" fontId="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9" fontId="7" fillId="0" borderId="2" xfId="0" applyNumberFormat="1" applyFont="1" applyBorder="1" applyAlignment="1">
      <alignment horizontal="center"/>
    </xf>
    <xf numFmtId="0" fontId="7" fillId="0" borderId="5" xfId="0" applyFont="1" applyBorder="1" applyAlignment="1">
      <alignment horizontal="right"/>
    </xf>
    <xf numFmtId="3" fontId="7" fillId="0" borderId="1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66" fontId="9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7" fillId="0" borderId="0" xfId="0" applyFont="1" applyBorder="1" applyAlignment="1"/>
    <xf numFmtId="0" fontId="7" fillId="0" borderId="0" xfId="0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170" fontId="9" fillId="0" borderId="0" xfId="0" applyNumberFormat="1" applyFont="1" applyBorder="1" applyAlignment="1">
      <alignment horizontal="center"/>
    </xf>
    <xf numFmtId="169" fontId="9" fillId="0" borderId="1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70" fontId="9" fillId="0" borderId="5" xfId="0" applyNumberFormat="1" applyFont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3" fontId="8" fillId="2" borderId="19" xfId="0" applyNumberFormat="1" applyFont="1" applyFill="1" applyBorder="1" applyAlignment="1">
      <alignment horizontal="center"/>
    </xf>
    <xf numFmtId="2" fontId="8" fillId="2" borderId="18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4" borderId="0" xfId="0" applyFont="1" applyFill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9" fillId="0" borderId="14" xfId="0" applyNumberFormat="1" applyFont="1" applyBorder="1" applyAlignment="1">
      <alignment horizontal="center"/>
    </xf>
    <xf numFmtId="3" fontId="9" fillId="0" borderId="20" xfId="0" applyNumberFormat="1" applyFont="1" applyBorder="1" applyAlignment="1">
      <alignment horizontal="center"/>
    </xf>
    <xf numFmtId="169" fontId="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4" fontId="7" fillId="2" borderId="0" xfId="0" applyNumberFormat="1" applyFont="1" applyFill="1" applyBorder="1" applyAlignment="1">
      <alignment horizontal="center"/>
    </xf>
    <xf numFmtId="4" fontId="25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5" fontId="23" fillId="0" borderId="0" xfId="0" quotePrefix="1" applyNumberFormat="1" applyFont="1"/>
    <xf numFmtId="3" fontId="7" fillId="0" borderId="14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7" fillId="0" borderId="16" xfId="0" applyNumberFormat="1" applyFont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166" fontId="9" fillId="0" borderId="20" xfId="0" applyNumberFormat="1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3" fontId="7" fillId="0" borderId="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0" fillId="0" borderId="16" xfId="0" applyBorder="1" applyAlignment="1"/>
    <xf numFmtId="0" fontId="7" fillId="0" borderId="14" xfId="0" applyFont="1" applyBorder="1" applyAlignment="1"/>
    <xf numFmtId="0" fontId="23" fillId="0" borderId="0" xfId="0" applyFont="1" applyAlignment="1">
      <alignment horizontal="left" wrapText="1"/>
    </xf>
    <xf numFmtId="0" fontId="1" fillId="0" borderId="3" xfId="0" quotePrefix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4" xfId="0" applyFont="1" applyBorder="1" applyAlignment="1"/>
    <xf numFmtId="0" fontId="0" fillId="0" borderId="16" xfId="0" applyBorder="1" applyAlignment="1"/>
    <xf numFmtId="0" fontId="5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0000FF"/>
      <color rgb="FF008000"/>
      <color rgb="FFFFFF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45342102436591"/>
          <c:y val="7.0739257592800892E-2"/>
          <c:w val="0.78259288942502336"/>
          <c:h val="0.76015358080239959"/>
        </c:manualLayout>
      </c:layout>
      <c:scatterChart>
        <c:scatterStyle val="lineMarker"/>
        <c:varyColors val="0"/>
        <c:ser>
          <c:idx val="4"/>
          <c:order val="0"/>
          <c:tx>
            <c:v>UniPile6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Pt>
            <c:idx val="16"/>
            <c:bubble3D val="0"/>
            <c:spPr>
              <a:ln>
                <a:solidFill>
                  <a:srgbClr val="0000FF"/>
                </a:solidFill>
                <a:prstDash val="sysDash"/>
              </a:ln>
            </c:spPr>
          </c:dPt>
          <c:xVal>
            <c:numRef>
              <c:f>'Pile C2'!$W$7:$W$166</c:f>
              <c:numCache>
                <c:formatCode>#,##0.00</c:formatCode>
                <c:ptCount val="160"/>
                <c:pt idx="0">
                  <c:v>0</c:v>
                </c:pt>
                <c:pt idx="1">
                  <c:v>4.9986265757572899E-3</c:v>
                </c:pt>
                <c:pt idx="2">
                  <c:v>9.3078134833403606E-3</c:v>
                </c:pt>
                <c:pt idx="3">
                  <c:v>1.7331796569726301E-2</c:v>
                </c:pt>
                <c:pt idx="4">
                  <c:v>3.2273362504652202E-2</c:v>
                </c:pt>
                <c:pt idx="5">
                  <c:v>6.0102098373527701E-2</c:v>
                </c:pt>
                <c:pt idx="6">
                  <c:v>0.111998287552062</c:v>
                </c:pt>
                <c:pt idx="7">
                  <c:v>0.20944872480035201</c:v>
                </c:pt>
                <c:pt idx="8">
                  <c:v>0.39921495458837603</c:v>
                </c:pt>
                <c:pt idx="9">
                  <c:v>0.49039649723290801</c:v>
                </c:pt>
                <c:pt idx="10">
                  <c:v>0.55586423557185005</c:v>
                </c:pt>
                <c:pt idx="11">
                  <c:v>0.60936791682133395</c:v>
                </c:pt>
                <c:pt idx="12">
                  <c:v>0.65574364129196605</c:v>
                </c:pt>
                <c:pt idx="13">
                  <c:v>0.69731668155645099</c:v>
                </c:pt>
                <c:pt idx="14">
                  <c:v>0.73540185355183096</c:v>
                </c:pt>
                <c:pt idx="15">
                  <c:v>0.77082209200884499</c:v>
                </c:pt>
                <c:pt idx="16">
                  <c:v>0.80412991372007403</c:v>
                </c:pt>
                <c:pt idx="17">
                  <c:v>0.83571592072052103</c:v>
                </c:pt>
                <c:pt idx="18">
                  <c:v>1.0973606198007499</c:v>
                </c:pt>
                <c:pt idx="19">
                  <c:v>1.3105954588081401</c:v>
                </c:pt>
                <c:pt idx="20">
                  <c:v>1.5010617543661</c:v>
                </c:pt>
                <c:pt idx="21">
                  <c:v>1.67779581304712</c:v>
                </c:pt>
                <c:pt idx="22">
                  <c:v>1.8451538253234201</c:v>
                </c:pt>
                <c:pt idx="23">
                  <c:v>2.0056071695831399</c:v>
                </c:pt>
                <c:pt idx="24">
                  <c:v>2.1607089031987901</c:v>
                </c:pt>
                <c:pt idx="25">
                  <c:v>2.31150667600782</c:v>
                </c:pt>
                <c:pt idx="26">
                  <c:v>2.4587451220496299</c:v>
                </c:pt>
                <c:pt idx="27">
                  <c:v>3.1570123900770199</c:v>
                </c:pt>
                <c:pt idx="28">
                  <c:v>3.8138232914776902</c:v>
                </c:pt>
                <c:pt idx="29">
                  <c:v>4.4443511046025099</c:v>
                </c:pt>
                <c:pt idx="30">
                  <c:v>5.0562707330203898</c:v>
                </c:pt>
                <c:pt idx="31">
                  <c:v>5.6541507166317597</c:v>
                </c:pt>
                <c:pt idx="32">
                  <c:v>6.2409942011978004</c:v>
                </c:pt>
                <c:pt idx="33">
                  <c:v>6.8189102914835802</c:v>
                </c:pt>
                <c:pt idx="34">
                  <c:v>7.3894510939487601</c:v>
                </c:pt>
                <c:pt idx="35">
                  <c:v>7.9537989348333697</c:v>
                </c:pt>
                <c:pt idx="36">
                  <c:v>8.5128785573652195</c:v>
                </c:pt>
                <c:pt idx="37">
                  <c:v>9.0674284408088202</c:v>
                </c:pt>
                <c:pt idx="38">
                  <c:v>9.6180483088783397</c:v>
                </c:pt>
                <c:pt idx="39">
                  <c:v>10.165232000259399</c:v>
                </c:pt>
                <c:pt idx="40">
                  <c:v>10.7093909316017</c:v>
                </c:pt>
                <c:pt idx="41">
                  <c:v>11.2508712860354</c:v>
                </c:pt>
                <c:pt idx="42">
                  <c:v>11.7899668837342</c:v>
                </c:pt>
                <c:pt idx="43">
                  <c:v>12.326929000568001</c:v>
                </c:pt>
                <c:pt idx="44">
                  <c:v>12.861973979599201</c:v>
                </c:pt>
                <c:pt idx="45">
                  <c:v>13.927037909433</c:v>
                </c:pt>
                <c:pt idx="46">
                  <c:v>14.9863898133099</c:v>
                </c:pt>
                <c:pt idx="47">
                  <c:v>16.040980296182301</c:v>
                </c:pt>
                <c:pt idx="48">
                  <c:v>17.091555496984899</c:v>
                </c:pt>
                <c:pt idx="49">
                  <c:v>18.138709429872598</c:v>
                </c:pt>
                <c:pt idx="50">
                  <c:v>19.182920926005501</c:v>
                </c:pt>
                <c:pt idx="51">
                  <c:v>20.224580270807099</c:v>
                </c:pt>
                <c:pt idx="52">
                  <c:v>21.264008766981899</c:v>
                </c:pt>
                <c:pt idx="53">
                  <c:v>22.301473333641901</c:v>
                </c:pt>
                <c:pt idx="54">
                  <c:v>23.337197555839499</c:v>
                </c:pt>
                <c:pt idx="55">
                  <c:v>24.371370153409</c:v>
                </c:pt>
                <c:pt idx="56">
                  <c:v>25.404151545762701</c:v>
                </c:pt>
                <c:pt idx="57">
                  <c:v>26.435678993273498</c:v>
                </c:pt>
                <c:pt idx="58">
                  <c:v>27.466070661841599</c:v>
                </c:pt>
                <c:pt idx="59">
                  <c:v>28.495428864008598</c:v>
                </c:pt>
                <c:pt idx="60">
                  <c:v>29.5238426641193</c:v>
                </c:pt>
                <c:pt idx="61">
                  <c:v>30.551389987858201</c:v>
                </c:pt>
                <c:pt idx="62">
                  <c:v>31.578139342263299</c:v>
                </c:pt>
                <c:pt idx="63">
                  <c:v>32.604151227211702</c:v>
                </c:pt>
                <c:pt idx="64">
                  <c:v>33.629479300745501</c:v>
                </c:pt>
                <c:pt idx="65">
                  <c:v>34.654171346659602</c:v>
                </c:pt>
                <c:pt idx="66">
                  <c:v>35.678270082230803</c:v>
                </c:pt>
                <c:pt idx="67">
                  <c:v>36.701813835933201</c:v>
                </c:pt>
                <c:pt idx="68">
                  <c:v>37.724837118811699</c:v>
                </c:pt>
                <c:pt idx="69">
                  <c:v>38.7473711084088</c:v>
                </c:pt>
                <c:pt idx="70">
                  <c:v>39.769444060414898</c:v>
                </c:pt>
                <c:pt idx="71">
                  <c:v>40.791081660293997</c:v>
                </c:pt>
                <c:pt idx="72">
                  <c:v>41.812307324828502</c:v>
                </c:pt>
                <c:pt idx="73">
                  <c:v>42.833142461696703</c:v>
                </c:pt>
                <c:pt idx="74">
                  <c:v>43.853606693736502</c:v>
                </c:pt>
                <c:pt idx="75">
                  <c:v>44.873718053373103</c:v>
                </c:pt>
                <c:pt idx="76">
                  <c:v>45.893493151743399</c:v>
                </c:pt>
                <c:pt idx="77">
                  <c:v>46.912947326282598</c:v>
                </c:pt>
                <c:pt idx="78">
                  <c:v>47.932094769912602</c:v>
                </c:pt>
                <c:pt idx="79">
                  <c:v>48.950948644462102</c:v>
                </c:pt>
                <c:pt idx="80">
                  <c:v>49.969521180528197</c:v>
                </c:pt>
                <c:pt idx="81">
                  <c:v>50.987823765642098</c:v>
                </c:pt>
                <c:pt idx="82">
                  <c:v>52.0058670223167</c:v>
                </c:pt>
                <c:pt idx="83">
                  <c:v>53.0236608773142</c:v>
                </c:pt>
                <c:pt idx="84">
                  <c:v>54.041214623275103</c:v>
                </c:pt>
                <c:pt idx="85">
                  <c:v>55.0585369736811</c:v>
                </c:pt>
                <c:pt idx="86">
                  <c:v>56.075636111988999</c:v>
                </c:pt>
                <c:pt idx="87">
                  <c:v>57.092519735649503</c:v>
                </c:pt>
                <c:pt idx="88">
                  <c:v>58.1091950956327</c:v>
                </c:pt>
                <c:pt idx="89">
                  <c:v>59.1256690319914</c:v>
                </c:pt>
                <c:pt idx="90">
                  <c:v>60.141948005925499</c:v>
                </c:pt>
                <c:pt idx="91">
                  <c:v>61.158038128749503</c:v>
                </c:pt>
                <c:pt idx="92">
                  <c:v>62.173945188112199</c:v>
                </c:pt>
                <c:pt idx="93">
                  <c:v>63.189674671773801</c:v>
                </c:pt>
                <c:pt idx="94">
                  <c:v>64.205231789206195</c:v>
                </c:pt>
                <c:pt idx="95">
                  <c:v>65.220621491252203</c:v>
                </c:pt>
                <c:pt idx="96">
                  <c:v>66.235848488046301</c:v>
                </c:pt>
                <c:pt idx="97">
                  <c:v>67.250917265379698</c:v>
                </c:pt>
                <c:pt idx="98">
                  <c:v>68.265832099668501</c:v>
                </c:pt>
                <c:pt idx="99">
                  <c:v>69.280597071664502</c:v>
                </c:pt>
                <c:pt idx="100">
                  <c:v>70.295216079035399</c:v>
                </c:pt>
                <c:pt idx="101">
                  <c:v>71.309692847923699</c:v>
                </c:pt>
                <c:pt idx="102">
                  <c:v>72.324030943581505</c:v>
                </c:pt>
                <c:pt idx="103">
                  <c:v>73.338233780171905</c:v>
                </c:pt>
                <c:pt idx="104">
                  <c:v>74.352304629811201</c:v>
                </c:pt>
                <c:pt idx="105">
                  <c:v>75.366246630924394</c:v>
                </c:pt>
                <c:pt idx="106">
                  <c:v>76.380062795974993</c:v>
                </c:pt>
                <c:pt idx="107">
                  <c:v>77.393756018624501</c:v>
                </c:pt>
                <c:pt idx="108">
                  <c:v>78.407329080374197</c:v>
                </c:pt>
                <c:pt idx="109">
                  <c:v>79.420784656731001</c:v>
                </c:pt>
                <c:pt idx="110">
                  <c:v>80.434125322939906</c:v>
                </c:pt>
                <c:pt idx="111">
                  <c:v>81.447353559320007</c:v>
                </c:pt>
                <c:pt idx="112">
                  <c:v>82.460471756235506</c:v>
                </c:pt>
                <c:pt idx="113">
                  <c:v>83.473482218732997</c:v>
                </c:pt>
                <c:pt idx="114">
                  <c:v>84.486387170871197</c:v>
                </c:pt>
                <c:pt idx="115">
                  <c:v>85.499188759768103</c:v>
                </c:pt>
                <c:pt idx="116">
                  <c:v>86.511889059387997</c:v>
                </c:pt>
                <c:pt idx="117">
                  <c:v>87.524490074087495</c:v>
                </c:pt>
                <c:pt idx="118">
                  <c:v>88.536993741940805</c:v>
                </c:pt>
                <c:pt idx="119">
                  <c:v>89.549401937859002</c:v>
                </c:pt>
                <c:pt idx="120">
                  <c:v>90.561716476520303</c:v>
                </c:pt>
                <c:pt idx="121">
                  <c:v>91.573939115124304</c:v>
                </c:pt>
                <c:pt idx="122">
                  <c:v>92.586071555983096</c:v>
                </c:pt>
                <c:pt idx="123">
                  <c:v>93.598115448961593</c:v>
                </c:pt>
                <c:pt idx="124">
                  <c:v>94.610072393777003</c:v>
                </c:pt>
                <c:pt idx="125">
                  <c:v>95.621943942167604</c:v>
                </c:pt>
                <c:pt idx="126">
                  <c:v>96.633731599940305</c:v>
                </c:pt>
                <c:pt idx="127">
                  <c:v>97.645436828904295</c:v>
                </c:pt>
                <c:pt idx="128">
                  <c:v>98.657061048699205</c:v>
                </c:pt>
                <c:pt idx="129">
                  <c:v>99.668605638525094</c:v>
                </c:pt>
                <c:pt idx="130">
                  <c:v>100.68007193878</c:v>
                </c:pt>
                <c:pt idx="131">
                  <c:v>101.691461252609</c:v>
                </c:pt>
                <c:pt idx="132">
                  <c:v>102.70277484738</c:v>
                </c:pt>
                <c:pt idx="133">
                  <c:v>103.714013956074</c:v>
                </c:pt>
                <c:pt idx="134">
                  <c:v>104.72517977861</c:v>
                </c:pt>
                <c:pt idx="135">
                  <c:v>105.736273483107</c:v>
                </c:pt>
                <c:pt idx="136">
                  <c:v>106.747296207076</c:v>
                </c:pt>
                <c:pt idx="137">
                  <c:v>107.758249058559</c:v>
                </c:pt>
                <c:pt idx="138">
                  <c:v>108.76913311721</c:v>
                </c:pt>
                <c:pt idx="139">
                  <c:v>109.77994943532801</c:v>
                </c:pt>
                <c:pt idx="140">
                  <c:v>110.790699038836</c:v>
                </c:pt>
                <c:pt idx="141">
                  <c:v>111.801382928219</c:v>
                </c:pt>
                <c:pt idx="142">
                  <c:v>112.81200207941799</c:v>
                </c:pt>
                <c:pt idx="143">
                  <c:v>113.82255744467599</c:v>
                </c:pt>
                <c:pt idx="144">
                  <c:v>114.83304995336</c:v>
                </c:pt>
                <c:pt idx="145">
                  <c:v>115.84348051273101</c:v>
                </c:pt>
                <c:pt idx="146">
                  <c:v>116.85385000869201</c:v>
                </c:pt>
                <c:pt idx="147">
                  <c:v>117.86415930649299</c:v>
                </c:pt>
                <c:pt idx="148">
                  <c:v>118.87440925141701</c:v>
                </c:pt>
                <c:pt idx="149">
                  <c:v>119.884600669425</c:v>
                </c:pt>
                <c:pt idx="150">
                  <c:v>120.89473436777899</c:v>
                </c:pt>
                <c:pt idx="151">
                  <c:v>121.904811135644</c:v>
                </c:pt>
                <c:pt idx="152">
                  <c:v>122.914831744655</c:v>
                </c:pt>
                <c:pt idx="153">
                  <c:v>123.924796949466</c:v>
                </c:pt>
                <c:pt idx="154">
                  <c:v>124.93470748827799</c:v>
                </c:pt>
                <c:pt idx="155">
                  <c:v>125.944564083343</c:v>
                </c:pt>
                <c:pt idx="156">
                  <c:v>126.95436744144899</c:v>
                </c:pt>
                <c:pt idx="157">
                  <c:v>127.964118254384</c:v>
                </c:pt>
                <c:pt idx="158">
                  <c:v>128.97381719938599</c:v>
                </c:pt>
                <c:pt idx="159">
                  <c:v>129.983464939572</c:v>
                </c:pt>
              </c:numCache>
            </c:numRef>
          </c:xVal>
          <c:yVal>
            <c:numRef>
              <c:f>'Pile C2'!$T$7:$T$166</c:f>
              <c:numCache>
                <c:formatCode>#,##0</c:formatCode>
                <c:ptCount val="160"/>
                <c:pt idx="0">
                  <c:v>0</c:v>
                </c:pt>
                <c:pt idx="1">
                  <c:v>2.4577495255902799</c:v>
                </c:pt>
                <c:pt idx="2">
                  <c:v>4.5764563872792499</c:v>
                </c:pt>
                <c:pt idx="3">
                  <c:v>8.5214631903506994</c:v>
                </c:pt>
                <c:pt idx="4">
                  <c:v>15.8667310058875</c:v>
                </c:pt>
                <c:pt idx="5">
                  <c:v>29.542394095343202</c:v>
                </c:pt>
                <c:pt idx="6">
                  <c:v>55.006002499657797</c:v>
                </c:pt>
                <c:pt idx="7">
                  <c:v>102.46279059206201</c:v>
                </c:pt>
                <c:pt idx="8">
                  <c:v>191.431375584759</c:v>
                </c:pt>
                <c:pt idx="9">
                  <c:v>231.50218250924601</c:v>
                </c:pt>
                <c:pt idx="10">
                  <c:v>258.94404356006601</c:v>
                </c:pt>
                <c:pt idx="11">
                  <c:v>280.50973903772001</c:v>
                </c:pt>
                <c:pt idx="12">
                  <c:v>298.57418491295101</c:v>
                </c:pt>
                <c:pt idx="13">
                  <c:v>314.279229644677</c:v>
                </c:pt>
                <c:pt idx="14">
                  <c:v>328.270512682711</c:v>
                </c:pt>
                <c:pt idx="15">
                  <c:v>340.95213220680898</c:v>
                </c:pt>
                <c:pt idx="16">
                  <c:v>352.59539946070402</c:v>
                </c:pt>
                <c:pt idx="17">
                  <c:v>363.39211997899503</c:v>
                </c:pt>
                <c:pt idx="18">
                  <c:v>444.68032316526001</c:v>
                </c:pt>
                <c:pt idx="19">
                  <c:v>502.09964364708202</c:v>
                </c:pt>
                <c:pt idx="20">
                  <c:v>548.24925048427303</c:v>
                </c:pt>
                <c:pt idx="21">
                  <c:v>587.57331288934699</c:v>
                </c:pt>
                <c:pt idx="22">
                  <c:v>622.21678609824403</c:v>
                </c:pt>
                <c:pt idx="23">
                  <c:v>653.39828730452098</c:v>
                </c:pt>
                <c:pt idx="24">
                  <c:v>681.88487545380599</c:v>
                </c:pt>
                <c:pt idx="25">
                  <c:v>708.19494203467696</c:v>
                </c:pt>
                <c:pt idx="26">
                  <c:v>732.69768775098203</c:v>
                </c:pt>
                <c:pt idx="27">
                  <c:v>835.79946838794694</c:v>
                </c:pt>
                <c:pt idx="28">
                  <c:v>917.44512503555802</c:v>
                </c:pt>
                <c:pt idx="29">
                  <c:v>985.31039837094704</c:v>
                </c:pt>
                <c:pt idx="30">
                  <c:v>1043.3305406444099</c:v>
                </c:pt>
                <c:pt idx="31">
                  <c:v>1093.87644348053</c:v>
                </c:pt>
                <c:pt idx="32">
                  <c:v>1138.5227069472401</c:v>
                </c:pt>
                <c:pt idx="33">
                  <c:v>1178.38461209908</c:v>
                </c:pt>
                <c:pt idx="34">
                  <c:v>1214.2885946256599</c:v>
                </c:pt>
                <c:pt idx="35">
                  <c:v>1246.86769493303</c:v>
                </c:pt>
                <c:pt idx="36">
                  <c:v>1276.6192152261499</c:v>
                </c:pt>
                <c:pt idx="37">
                  <c:v>1303.94165101368</c:v>
                </c:pt>
                <c:pt idx="38">
                  <c:v>1329.1594704204299</c:v>
                </c:pt>
                <c:pt idx="39">
                  <c:v>1352.5403732321799</c:v>
                </c:pt>
                <c:pt idx="40">
                  <c:v>1374.3076854245701</c:v>
                </c:pt>
                <c:pt idx="41">
                  <c:v>1394.6494890154399</c:v>
                </c:pt>
                <c:pt idx="42">
                  <c:v>1413.72549198563</c:v>
                </c:pt>
                <c:pt idx="43">
                  <c:v>1431.67229207638</c:v>
                </c:pt>
                <c:pt idx="44">
                  <c:v>1448.6074730904299</c:v>
                </c:pt>
                <c:pt idx="45">
                  <c:v>1479.8369767500201</c:v>
                </c:pt>
                <c:pt idx="46">
                  <c:v>1508.08204620278</c:v>
                </c:pt>
                <c:pt idx="47">
                  <c:v>1533.8573550660001</c:v>
                </c:pt>
                <c:pt idx="48">
                  <c:v>1557.5657007508401</c:v>
                </c:pt>
                <c:pt idx="49">
                  <c:v>1579.52664121925</c:v>
                </c:pt>
                <c:pt idx="50">
                  <c:v>1599.9967489716901</c:v>
                </c:pt>
                <c:pt idx="51">
                  <c:v>1619.1842351335899</c:v>
                </c:pt>
                <c:pt idx="52">
                  <c:v>1637.2596974916701</c:v>
                </c:pt>
                <c:pt idx="53">
                  <c:v>1654.36414287606</c:v>
                </c:pt>
                <c:pt idx="54">
                  <c:v>1670.6150573910299</c:v>
                </c:pt>
                <c:pt idx="55">
                  <c:v>1686.11105581889</c:v>
                </c:pt>
                <c:pt idx="56">
                  <c:v>1700.93548204993</c:v>
                </c:pt>
                <c:pt idx="57">
                  <c:v>1715.1592251115101</c:v>
                </c:pt>
                <c:pt idx="58">
                  <c:v>1728.84294183111</c:v>
                </c:pt>
                <c:pt idx="59">
                  <c:v>1742.0388259070701</c:v>
                </c:pt>
                <c:pt idx="60">
                  <c:v>1754.7920268882399</c:v>
                </c:pt>
                <c:pt idx="61">
                  <c:v>1767.1417965471901</c:v>
                </c:pt>
                <c:pt idx="62">
                  <c:v>1779.1224212391801</c:v>
                </c:pt>
                <c:pt idx="63">
                  <c:v>1790.7639849649199</c:v>
                </c:pt>
                <c:pt idx="64">
                  <c:v>1802.0929975593699</c:v>
                </c:pt>
                <c:pt idx="65">
                  <c:v>1813.13291471566</c:v>
                </c:pt>
                <c:pt idx="66">
                  <c:v>1823.90457072298</c:v>
                </c:pt>
                <c:pt idx="67">
                  <c:v>1834.42654035338</c:v>
                </c:pt>
                <c:pt idx="68">
                  <c:v>1844.71544291949</c:v>
                </c:pt>
                <c:pt idx="69">
                  <c:v>1854.78619888457</c:v>
                </c:pt>
                <c:pt idx="70">
                  <c:v>1864.65224734924</c:v>
                </c:pt>
                <c:pt idx="71">
                  <c:v>1874.3257311268101</c:v>
                </c:pt>
                <c:pt idx="72">
                  <c:v>1883.8176548470899</c:v>
                </c:pt>
                <c:pt idx="73">
                  <c:v>1893.1380205196699</c:v>
                </c:pt>
                <c:pt idx="74">
                  <c:v>1902.2959441826599</c:v>
                </c:pt>
                <c:pt idx="75">
                  <c:v>1911.2997566178401</c:v>
                </c:pt>
                <c:pt idx="76">
                  <c:v>1920.15709059298</c:v>
                </c:pt>
                <c:pt idx="77">
                  <c:v>1928.8749566715401</c:v>
                </c:pt>
                <c:pt idx="78">
                  <c:v>1937.45980928729</c:v>
                </c:pt>
                <c:pt idx="79">
                  <c:v>1945.91760450225</c:v>
                </c:pt>
                <c:pt idx="80">
                  <c:v>1954.2538506369599</c:v>
                </c:pt>
                <c:pt idx="81">
                  <c:v>1962.4736527733501</c:v>
                </c:pt>
                <c:pt idx="82">
                  <c:v>1970.5817519746599</c:v>
                </c:pt>
                <c:pt idx="83">
                  <c:v>1978.58255993749</c:v>
                </c:pt>
                <c:pt idx="84">
                  <c:v>1986.4801896832901</c:v>
                </c:pt>
                <c:pt idx="85">
                  <c:v>1994.27848280694</c:v>
                </c:pt>
                <c:pt idx="86">
                  <c:v>2001.98103372439</c:v>
                </c:pt>
                <c:pt idx="87">
                  <c:v>2009.5912112984499</c:v>
                </c:pt>
                <c:pt idx="88">
                  <c:v>2017.11217816816</c:v>
                </c:pt>
                <c:pt idx="89">
                  <c:v>2024.5469080620401</c:v>
                </c:pt>
                <c:pt idx="90">
                  <c:v>2031.8982013375401</c:v>
                </c:pt>
                <c:pt idx="91">
                  <c:v>2039.1686989561499</c:v>
                </c:pt>
                <c:pt idx="92">
                  <c:v>2046.36089507611</c:v>
                </c:pt>
                <c:pt idx="93">
                  <c:v>2053.47714842097</c:v>
                </c:pt>
                <c:pt idx="94">
                  <c:v>2060.5196925618502</c:v>
                </c:pt>
                <c:pt idx="95">
                  <c:v>2067.49064523385</c:v>
                </c:pt>
                <c:pt idx="96">
                  <c:v>2074.3920167921101</c:v>
                </c:pt>
                <c:pt idx="97">
                  <c:v>2081.2257179000399</c:v>
                </c:pt>
                <c:pt idx="98">
                  <c:v>2087.99356653102</c:v>
                </c:pt>
                <c:pt idx="99">
                  <c:v>2094.69729435514</c:v>
                </c:pt>
                <c:pt idx="100">
                  <c:v>2101.3385525743402</c:v>
                </c:pt>
                <c:pt idx="101">
                  <c:v>2107.9189172615502</c:v>
                </c:pt>
                <c:pt idx="102">
                  <c:v>2114.4398942535699</c:v>
                </c:pt>
                <c:pt idx="103">
                  <c:v>2120.9029236414099</c:v>
                </c:pt>
                <c:pt idx="104">
                  <c:v>2127.3093838971799</c:v>
                </c:pt>
                <c:pt idx="105">
                  <c:v>2133.6605956721701</c:v>
                </c:pt>
                <c:pt idx="106">
                  <c:v>2139.9578252971801</c:v>
                </c:pt>
                <c:pt idx="107">
                  <c:v>2146.2022880126701</c:v>
                </c:pt>
                <c:pt idx="108">
                  <c:v>2152.39515095347</c:v>
                </c:pt>
                <c:pt idx="109">
                  <c:v>2158.53753591027</c:v>
                </c:pt>
                <c:pt idx="110">
                  <c:v>2164.6305218876801</c:v>
                </c:pt>
                <c:pt idx="111">
                  <c:v>2170.6751474767102</c:v>
                </c:pt>
                <c:pt idx="112">
                  <c:v>2176.67241305786</c:v>
                </c:pt>
                <c:pt idx="113">
                  <c:v>2182.6232828491602</c:v>
                </c:pt>
                <c:pt idx="114">
                  <c:v>2188.5286868122798</c:v>
                </c:pt>
                <c:pt idx="115">
                  <c:v>2194.3895224285202</c:v>
                </c:pt>
                <c:pt idx="116">
                  <c:v>2200.2066563553399</c:v>
                </c:pt>
                <c:pt idx="117">
                  <c:v>2205.98092597304</c:v>
                </c:pt>
                <c:pt idx="118">
                  <c:v>2211.7131408305499</c:v>
                </c:pt>
                <c:pt idx="119">
                  <c:v>2217.4040839980298</c:v>
                </c:pt>
                <c:pt idx="120">
                  <c:v>2223.05451333372</c:v>
                </c:pt>
                <c:pt idx="121">
                  <c:v>2228.6651626715602</c:v>
                </c:pt>
                <c:pt idx="122">
                  <c:v>2234.23674293559</c:v>
                </c:pt>
                <c:pt idx="123">
                  <c:v>2239.7699431865899</c:v>
                </c:pt>
                <c:pt idx="124">
                  <c:v>2245.2654316060102</c:v>
                </c:pt>
                <c:pt idx="125">
                  <c:v>2250.72385642174</c:v>
                </c:pt>
                <c:pt idx="126">
                  <c:v>2256.1458467799098</c:v>
                </c:pt>
                <c:pt idx="127">
                  <c:v>2261.5320135665802</c:v>
                </c:pt>
                <c:pt idx="128">
                  <c:v>2266.8829501827699</c:v>
                </c:pt>
                <c:pt idx="129">
                  <c:v>2272.1992332761802</c:v>
                </c:pt>
                <c:pt idx="130">
                  <c:v>2277.4814234324899</c:v>
                </c:pt>
                <c:pt idx="131">
                  <c:v>2282.7300658290201</c:v>
                </c:pt>
                <c:pt idx="132">
                  <c:v>2287.9456908531602</c:v>
                </c:pt>
                <c:pt idx="133">
                  <c:v>2293.1288146880902</c:v>
                </c:pt>
                <c:pt idx="134">
                  <c:v>2298.2799398677698</c:v>
                </c:pt>
                <c:pt idx="135">
                  <c:v>2303.3995558031902</c:v>
                </c:pt>
                <c:pt idx="136">
                  <c:v>2308.4881392818402</c:v>
                </c:pt>
                <c:pt idx="137">
                  <c:v>2313.5461549419401</c:v>
                </c:pt>
                <c:pt idx="138">
                  <c:v>2318.5740557230301</c:v>
                </c:pt>
                <c:pt idx="139">
                  <c:v>2323.5722832945098</c:v>
                </c:pt>
                <c:pt idx="140">
                  <c:v>2328.5412684632702</c:v>
                </c:pt>
                <c:pt idx="141">
                  <c:v>2333.48143156177</c:v>
                </c:pt>
                <c:pt idx="142">
                  <c:v>2338.3931828178402</c:v>
                </c:pt>
                <c:pt idx="143">
                  <c:v>2343.2769227069698</c:v>
                </c:pt>
                <c:pt idx="144">
                  <c:v>2348.1330422884898</c:v>
                </c:pt>
                <c:pt idx="145">
                  <c:v>2352.9619235262098</c:v>
                </c:pt>
                <c:pt idx="146">
                  <c:v>2357.7639395946899</c:v>
                </c:pt>
                <c:pt idx="147">
                  <c:v>2362.53945517179</c:v>
                </c:pt>
                <c:pt idx="148">
                  <c:v>2367.2888267182202</c:v>
                </c:pt>
                <c:pt idx="149">
                  <c:v>2372.0124027450001</c:v>
                </c:pt>
                <c:pt idx="150">
                  <c:v>2376.7105240692699</c:v>
                </c:pt>
                <c:pt idx="151">
                  <c:v>2381.3835240592598</c:v>
                </c:pt>
                <c:pt idx="152">
                  <c:v>2386.0317288688402</c:v>
                </c:pt>
                <c:pt idx="153">
                  <c:v>2390.6554576623098</c:v>
                </c:pt>
                <c:pt idx="154">
                  <c:v>2395.2550228299001</c:v>
                </c:pt>
                <c:pt idx="155">
                  <c:v>2399.8307301944201</c:v>
                </c:pt>
                <c:pt idx="156">
                  <c:v>2404.3828792096401</c:v>
                </c:pt>
                <c:pt idx="157">
                  <c:v>2408.9117631506001</c:v>
                </c:pt>
                <c:pt idx="158">
                  <c:v>2413.4176692964902</c:v>
                </c:pt>
                <c:pt idx="159">
                  <c:v>2417.9008791063302</c:v>
                </c:pt>
              </c:numCache>
            </c:numRef>
          </c:yVal>
          <c:smooth val="0"/>
        </c:ser>
        <c:ser>
          <c:idx val="2"/>
          <c:order val="1"/>
          <c:tx>
            <c:v>Offset Line</c:v>
          </c:tx>
          <c:spPr>
            <a:ln w="9525">
              <a:solidFill>
                <a:srgbClr val="008000"/>
              </a:solidFill>
            </a:ln>
          </c:spPr>
          <c:marker>
            <c:symbol val="none"/>
          </c:marker>
          <c:xVal>
            <c:numRef>
              <c:f>'Pile C2'!$D$18:$D$19</c:f>
              <c:numCache>
                <c:formatCode>#,##0.00</c:formatCode>
                <c:ptCount val="2"/>
                <c:pt idx="0">
                  <c:v>7.75</c:v>
                </c:pt>
                <c:pt idx="1">
                  <c:v>10.58897836661146</c:v>
                </c:pt>
              </c:numCache>
            </c:numRef>
          </c:xVal>
          <c:yVal>
            <c:numRef>
              <c:f>'Pile C2'!$E$18:$E$19</c:f>
              <c:numCache>
                <c:formatCode>#,##0</c:formatCode>
                <c:ptCount val="2"/>
                <c:pt idx="0" formatCode="General">
                  <c:v>0</c:v>
                </c:pt>
                <c:pt idx="1">
                  <c:v>1360</c:v>
                </c:pt>
              </c:numCache>
            </c:numRef>
          </c:yVal>
          <c:smooth val="0"/>
        </c:ser>
        <c:ser>
          <c:idx val="0"/>
          <c:order val="2"/>
          <c:tx>
            <c:v>Offset Load</c:v>
          </c:tx>
          <c:marker>
            <c:symbol val="square"/>
            <c:size val="4"/>
            <c:spPr>
              <a:solidFill>
                <a:srgbClr val="C00000"/>
              </a:solidFill>
              <a:ln w="3175">
                <a:solidFill>
                  <a:schemeClr val="tx1"/>
                </a:solidFill>
              </a:ln>
            </c:spPr>
          </c:marker>
          <c:xVal>
            <c:numRef>
              <c:f>'Pile C2'!$D$19</c:f>
              <c:numCache>
                <c:formatCode>#,##0.00</c:formatCode>
                <c:ptCount val="1"/>
                <c:pt idx="0">
                  <c:v>10.58897836661146</c:v>
                </c:pt>
              </c:numCache>
            </c:numRef>
          </c:xVal>
          <c:yVal>
            <c:numRef>
              <c:f>'Pile C2'!$E$19</c:f>
              <c:numCache>
                <c:formatCode>#,##0</c:formatCode>
                <c:ptCount val="1"/>
                <c:pt idx="0">
                  <c:v>1360</c:v>
                </c:pt>
              </c:numCache>
            </c:numRef>
          </c:yVal>
          <c:smooth val="0"/>
        </c:ser>
        <c:ser>
          <c:idx val="3"/>
          <c:order val="3"/>
          <c:tx>
            <c:v>Chin Ultimate Load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C2'!$C$34</c:f>
              <c:numCache>
                <c:formatCode>#,##0.00</c:formatCode>
                <c:ptCount val="1"/>
                <c:pt idx="0">
                  <c:v>135</c:v>
                </c:pt>
              </c:numCache>
            </c:numRef>
          </c:xVal>
          <c:yVal>
            <c:numRef>
              <c:f>'Pile C2'!$D$34</c:f>
              <c:numCache>
                <c:formatCode>#,##0</c:formatCode>
                <c:ptCount val="1"/>
                <c:pt idx="0">
                  <c:v>3030.3030303030305</c:v>
                </c:pt>
              </c:numCache>
            </c:numRef>
          </c:yVal>
          <c:smooth val="0"/>
        </c:ser>
        <c:ser>
          <c:idx val="1"/>
          <c:order val="4"/>
          <c:tx>
            <c:v>10 % of diameter</c:v>
          </c:tx>
          <c:spPr>
            <a:ln>
              <a:noFill/>
            </a:ln>
          </c:spPr>
          <c:marker>
            <c:symbol val="square"/>
            <c:size val="4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'Pile C2'!$D$25:$D$26</c:f>
              <c:numCache>
                <c:formatCode>#,##0.00</c:formatCode>
                <c:ptCount val="2"/>
                <c:pt idx="0">
                  <c:v>44.873718053373103</c:v>
                </c:pt>
                <c:pt idx="1">
                  <c:v>48.950948644462102</c:v>
                </c:pt>
              </c:numCache>
            </c:numRef>
          </c:xVal>
          <c:yVal>
            <c:numRef>
              <c:f>'Pile C2'!$E$25:$E$26</c:f>
              <c:numCache>
                <c:formatCode>#,##0</c:formatCode>
                <c:ptCount val="2"/>
                <c:pt idx="0">
                  <c:v>1911.2997566178401</c:v>
                </c:pt>
                <c:pt idx="1">
                  <c:v>1945.91760450225</c:v>
                </c:pt>
              </c:numCache>
            </c:numRef>
          </c:yVal>
          <c:smooth val="0"/>
        </c:ser>
        <c:ser>
          <c:idx val="6"/>
          <c:order val="5"/>
          <c:tx>
            <c:v>Fuller-Hoy</c:v>
          </c:tx>
          <c:marker>
            <c:symbol val="square"/>
            <c:size val="4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C2'!$F$34</c:f>
              <c:numCache>
                <c:formatCode>#,##0.00</c:formatCode>
                <c:ptCount val="1"/>
                <c:pt idx="0">
                  <c:v>10</c:v>
                </c:pt>
              </c:numCache>
            </c:numRef>
          </c:xVal>
          <c:yVal>
            <c:numRef>
              <c:f>'Pile C2'!$G$34</c:f>
              <c:numCache>
                <c:formatCode>#,##0</c:formatCode>
                <c:ptCount val="1"/>
                <c:pt idx="0">
                  <c:v>1600</c:v>
                </c:pt>
              </c:numCache>
            </c:numRef>
          </c:yVal>
          <c:smooth val="0"/>
        </c:ser>
        <c:ser>
          <c:idx val="7"/>
          <c:order val="6"/>
          <c:tx>
            <c:v>Hansen 80 %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C2'!$C$40</c:f>
              <c:numCache>
                <c:formatCode>#,##0.00</c:formatCode>
                <c:ptCount val="1"/>
                <c:pt idx="0">
                  <c:v>12.861973979599201</c:v>
                </c:pt>
              </c:numCache>
            </c:numRef>
          </c:xVal>
          <c:yVal>
            <c:numRef>
              <c:f>'Pile C2'!$D$40</c:f>
              <c:numCache>
                <c:formatCode>#,##0</c:formatCode>
                <c:ptCount val="1"/>
                <c:pt idx="0">
                  <c:v>1448.6074730904299</c:v>
                </c:pt>
              </c:numCache>
            </c:numRef>
          </c:yVal>
          <c:smooth val="0"/>
        </c:ser>
        <c:ser>
          <c:idx val="8"/>
          <c:order val="7"/>
          <c:tx>
            <c:v>Hansen 90 %</c:v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'Pile C2'!$AZ$21</c:f>
              <c:numCache>
                <c:formatCode>General</c:formatCode>
                <c:ptCount val="1"/>
              </c:numCache>
            </c:numRef>
          </c:xVal>
          <c:yVal>
            <c:numRef>
              <c:f>'Pile C2'!$AZ$20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9"/>
          <c:order val="8"/>
          <c:tx>
            <c:v>De Beer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ysClr val="windowText" lastClr="000000">
                    <a:tint val="75000"/>
                  </a:sysClr>
                </a:solidFill>
              </a:ln>
            </c:spPr>
          </c:marker>
          <c:xVal>
            <c:numRef>
              <c:f>'Pile C2'!$BI$9</c:f>
              <c:numCache>
                <c:formatCode>#,##0.00</c:formatCode>
                <c:ptCount val="1"/>
                <c:pt idx="0">
                  <c:v>4.4668359215096318</c:v>
                </c:pt>
              </c:numCache>
            </c:numRef>
          </c:xVal>
          <c:yVal>
            <c:numRef>
              <c:f>'Pile C2'!$BI$10</c:f>
              <c:numCache>
                <c:formatCode>#,##0</c:formatCode>
                <c:ptCount val="1"/>
                <c:pt idx="0">
                  <c:v>1000</c:v>
                </c:pt>
              </c:numCache>
            </c:numRef>
          </c:yVal>
          <c:smooth val="0"/>
        </c:ser>
        <c:ser>
          <c:idx val="10"/>
          <c:order val="9"/>
          <c:tx>
            <c:v>Maximum Curvature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C2'!$I$40</c:f>
              <c:numCache>
                <c:formatCode>#,##0.00</c:formatCode>
                <c:ptCount val="1"/>
                <c:pt idx="0">
                  <c:v>11</c:v>
                </c:pt>
              </c:numCache>
            </c:numRef>
          </c:xVal>
          <c:yVal>
            <c:numRef>
              <c:f>'Pile C2'!$J$40</c:f>
              <c:numCache>
                <c:formatCode>#,##0</c:formatCode>
                <c:ptCount val="1"/>
                <c:pt idx="0">
                  <c:v>1390</c:v>
                </c:pt>
              </c:numCache>
            </c:numRef>
          </c:yVal>
          <c:smooth val="0"/>
        </c:ser>
        <c:ser>
          <c:idx val="5"/>
          <c:order val="10"/>
          <c:tx>
            <c:v>Slope 10 kN/mm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'Pile C2'!$L$34</c:f>
              <c:numCache>
                <c:formatCode>#,##0.00</c:formatCode>
                <c:ptCount val="1"/>
                <c:pt idx="0">
                  <c:v>35</c:v>
                </c:pt>
              </c:numCache>
            </c:numRef>
          </c:xVal>
          <c:yVal>
            <c:numRef>
              <c:f>'Pile C2'!$M$34</c:f>
              <c:numCache>
                <c:formatCode>#,##0</c:formatCode>
                <c:ptCount val="1"/>
                <c:pt idx="0">
                  <c:v>1820</c:v>
                </c:pt>
              </c:numCache>
            </c:numRef>
          </c:yVal>
          <c:smooth val="0"/>
        </c:ser>
        <c:ser>
          <c:idx val="11"/>
          <c:order val="11"/>
          <c:tx>
            <c:v> δt = 30 mm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'Pile C2'!$L$40</c:f>
              <c:numCache>
                <c:formatCode>#,##0.00</c:formatCode>
                <c:ptCount val="1"/>
                <c:pt idx="0">
                  <c:v>33.629479300745501</c:v>
                </c:pt>
              </c:numCache>
            </c:numRef>
          </c:xVal>
          <c:yVal>
            <c:numRef>
              <c:f>'Pile C2'!$M$40</c:f>
              <c:numCache>
                <c:formatCode>#,##0</c:formatCode>
                <c:ptCount val="1"/>
                <c:pt idx="0">
                  <c:v>1802.0929975593699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421720"/>
        <c:axId val="395418976"/>
      </c:scatterChart>
      <c:valAx>
        <c:axId val="395421720"/>
        <c:scaling>
          <c:orientation val="minMax"/>
          <c:max val="140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MOVEMENT  (mm</a:t>
                </a:r>
                <a:r>
                  <a:rPr lang="en-CA"/>
                  <a:t>)</a:t>
                </a:r>
              </a:p>
            </c:rich>
          </c:tx>
          <c:layout>
            <c:manualLayout>
              <c:xMode val="edge"/>
              <c:yMode val="edge"/>
              <c:x val="0.4011162157989393"/>
              <c:y val="0.91390236220472443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95418976"/>
        <c:crosses val="autoZero"/>
        <c:crossBetween val="midCat"/>
        <c:majorUnit val="10"/>
        <c:minorUnit val="5"/>
      </c:valAx>
      <c:valAx>
        <c:axId val="395418976"/>
        <c:scaling>
          <c:orientation val="minMax"/>
          <c:max val="4000"/>
          <c:min val="0"/>
        </c:scaling>
        <c:delete val="0"/>
        <c:axPos val="l"/>
        <c:majorGridlines>
          <c:spPr>
            <a:ln w="9525"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LOAD  (kN)</a:t>
                </a:r>
              </a:p>
            </c:rich>
          </c:tx>
          <c:layout>
            <c:manualLayout>
              <c:xMode val="edge"/>
              <c:yMode val="edge"/>
              <c:x val="2.7673121376726641E-2"/>
              <c:y val="0.32503880411175107"/>
            </c:manualLayout>
          </c:layout>
          <c:overlay val="0"/>
        </c:title>
        <c:numFmt formatCode="#,##0" sourceLinked="1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95421720"/>
        <c:crossesAt val="-10"/>
        <c:crossBetween val="midCat"/>
        <c:majorUnit val="500"/>
        <c:minorUnit val="250"/>
      </c:valAx>
      <c:spPr>
        <a:ln>
          <a:solidFill>
            <a:schemeClr val="tx1"/>
          </a:solidFill>
        </a:ln>
      </c:spPr>
    </c:plotArea>
    <c:plotVisOnly val="1"/>
    <c:dispBlanksAs val="span"/>
    <c:showDLblsOverMax val="0"/>
  </c:chart>
  <c:spPr>
    <a:ln>
      <a:noFill/>
    </a:ln>
  </c:spPr>
  <c:printSettings>
    <c:headerFooter/>
    <c:pageMargins b="0.75000000000001077" l="0.70000000000000062" r="0.70000000000000062" t="0.75000000000001077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666666666666764"/>
          <c:y val="7.0739257592800892E-2"/>
          <c:w val="0.5179287589051369"/>
          <c:h val="0.76305215108980962"/>
        </c:manualLayout>
      </c:layout>
      <c:scatterChart>
        <c:scatterStyle val="lineMarker"/>
        <c:varyColors val="0"/>
        <c:ser>
          <c:idx val="4"/>
          <c:order val="0"/>
          <c:tx>
            <c:v>CPT</c:v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rgbClr val="0000FF"/>
                </a:solidFill>
              </a:ln>
            </c:spPr>
          </c:marker>
          <c:dPt>
            <c:idx val="16"/>
            <c:bubble3D val="0"/>
            <c:spPr>
              <a:ln>
                <a:noFill/>
                <a:prstDash val="sysDash"/>
              </a:ln>
            </c:spPr>
          </c:dPt>
          <c:xVal>
            <c:numRef>
              <c:f>'Pile A3'!$P$34:$P$41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</c:numCache>
            </c:numRef>
          </c:xVal>
          <c:yVal>
            <c:numRef>
              <c:f>'Pile A3'!$Q$34:$Q$41</c:f>
              <c:numCache>
                <c:formatCode>#,##0</c:formatCode>
                <c:ptCount val="8"/>
                <c:pt idx="0">
                  <c:v>2010</c:v>
                </c:pt>
                <c:pt idx="1">
                  <c:v>895</c:v>
                </c:pt>
                <c:pt idx="2">
                  <c:v>2078</c:v>
                </c:pt>
                <c:pt idx="3">
                  <c:v>1872</c:v>
                </c:pt>
                <c:pt idx="4">
                  <c:v>612</c:v>
                </c:pt>
                <c:pt idx="5">
                  <c:v>1339</c:v>
                </c:pt>
                <c:pt idx="6">
                  <c:v>1452</c:v>
                </c:pt>
                <c:pt idx="7">
                  <c:v>2868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333168"/>
        <c:axId val="486336304"/>
      </c:scatterChart>
      <c:valAx>
        <c:axId val="486333168"/>
        <c:scaling>
          <c:orientation val="minMax"/>
          <c:max val="10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out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6336304"/>
        <c:crosses val="autoZero"/>
        <c:crossBetween val="midCat"/>
        <c:majorUnit val="10"/>
        <c:minorUnit val="10"/>
      </c:valAx>
      <c:valAx>
        <c:axId val="486336304"/>
        <c:scaling>
          <c:orientation val="minMax"/>
          <c:max val="1400"/>
          <c:min val="0"/>
        </c:scaling>
        <c:delete val="0"/>
        <c:axPos val="l"/>
        <c:majorGridlines>
          <c:spPr>
            <a:ln w="952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6333168"/>
        <c:crossesAt val="-10"/>
        <c:crossBetween val="midCat"/>
        <c:majorUnit val="200"/>
        <c:minorUnit val="100"/>
      </c:valAx>
      <c:spPr>
        <a:ln>
          <a:solidFill>
            <a:schemeClr val="tx1"/>
          </a:solidFill>
        </a:ln>
      </c:spPr>
    </c:plotArea>
    <c:plotVisOnly val="1"/>
    <c:dispBlanksAs val="span"/>
    <c:showDLblsOverMax val="0"/>
  </c:chart>
  <c:spPr>
    <a:ln>
      <a:noFill/>
    </a:ln>
  </c:sp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45342102436591"/>
          <c:y val="7.0739257592800892E-2"/>
          <c:w val="0.78259288942502336"/>
          <c:h val="0.76015358080239959"/>
        </c:manualLayout>
      </c:layout>
      <c:scatterChart>
        <c:scatterStyle val="lineMarker"/>
        <c:varyColors val="0"/>
        <c:ser>
          <c:idx val="4"/>
          <c:order val="0"/>
          <c:tx>
            <c:v>UniPile6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Pt>
            <c:idx val="16"/>
            <c:bubble3D val="0"/>
            <c:spPr>
              <a:ln>
                <a:solidFill>
                  <a:srgbClr val="0000FF"/>
                </a:solidFill>
                <a:prstDash val="sysDash"/>
              </a:ln>
            </c:spPr>
          </c:dPt>
          <c:xVal>
            <c:numRef>
              <c:f>'Pile TP1'!$W$7:$W$157</c:f>
              <c:numCache>
                <c:formatCode>#,##0.00</c:formatCode>
                <c:ptCount val="151"/>
                <c:pt idx="0">
                  <c:v>0</c:v>
                </c:pt>
                <c:pt idx="1">
                  <c:v>0.80455237199999996</c:v>
                </c:pt>
                <c:pt idx="2">
                  <c:v>0.80497899299999998</c:v>
                </c:pt>
                <c:pt idx="3">
                  <c:v>0.80541374399999999</c:v>
                </c:pt>
                <c:pt idx="4">
                  <c:v>0.80585928500000004</c:v>
                </c:pt>
                <c:pt idx="5">
                  <c:v>0.806091012</c:v>
                </c:pt>
                <c:pt idx="6">
                  <c:v>0.80613899700000002</c:v>
                </c:pt>
                <c:pt idx="7">
                  <c:v>0.80618785299999995</c:v>
                </c:pt>
                <c:pt idx="8">
                  <c:v>0.80623779699999998</c:v>
                </c:pt>
                <c:pt idx="9">
                  <c:v>0.80628910799999998</c:v>
                </c:pt>
                <c:pt idx="10">
                  <c:v>0.80634213899999996</c:v>
                </c:pt>
                <c:pt idx="11">
                  <c:v>0.80639733400000002</c:v>
                </c:pt>
                <c:pt idx="12">
                  <c:v>0.80645525299999998</c:v>
                </c:pt>
                <c:pt idx="13">
                  <c:v>0.80651659200000003</c:v>
                </c:pt>
                <c:pt idx="14">
                  <c:v>0.80658221299999999</c:v>
                </c:pt>
                <c:pt idx="15">
                  <c:v>0.80665316799999998</c:v>
                </c:pt>
                <c:pt idx="16">
                  <c:v>0.80673072199999996</c:v>
                </c:pt>
                <c:pt idx="17">
                  <c:v>0.806816372</c:v>
                </c:pt>
                <c:pt idx="18">
                  <c:v>0.80691184500000002</c:v>
                </c:pt>
                <c:pt idx="19">
                  <c:v>0.80701908099999997</c:v>
                </c:pt>
                <c:pt idx="20">
                  <c:v>0.80714017699999996</c:v>
                </c:pt>
                <c:pt idx="21">
                  <c:v>0.80802446800000005</c:v>
                </c:pt>
                <c:pt idx="22">
                  <c:v>0.80946185299999995</c:v>
                </c:pt>
                <c:pt idx="23">
                  <c:v>0.80981094099999995</c:v>
                </c:pt>
                <c:pt idx="24">
                  <c:v>0.81017752600000004</c:v>
                </c:pt>
                <c:pt idx="25">
                  <c:v>0.81056035000000004</c:v>
                </c:pt>
                <c:pt idx="26">
                  <c:v>0.81095833399999995</c:v>
                </c:pt>
                <c:pt idx="27">
                  <c:v>0.81137062699999996</c:v>
                </c:pt>
                <c:pt idx="28">
                  <c:v>0.81179663400000002</c:v>
                </c:pt>
                <c:pt idx="29">
                  <c:v>0.81223603099999997</c:v>
                </c:pt>
                <c:pt idx="30">
                  <c:v>0.81268878099999997</c:v>
                </c:pt>
                <c:pt idx="31">
                  <c:v>0.81315515800000004</c:v>
                </c:pt>
                <c:pt idx="32">
                  <c:v>0.81363577399999998</c:v>
                </c:pt>
                <c:pt idx="33">
                  <c:v>0.81413162699999997</c:v>
                </c:pt>
                <c:pt idx="34">
                  <c:v>0.81464417300000003</c:v>
                </c:pt>
                <c:pt idx="35">
                  <c:v>0.81517541699999996</c:v>
                </c:pt>
                <c:pt idx="36">
                  <c:v>0.81572805199999998</c:v>
                </c:pt>
                <c:pt idx="37">
                  <c:v>0.816305638</c:v>
                </c:pt>
                <c:pt idx="38">
                  <c:v>0.81691283199999998</c:v>
                </c:pt>
                <c:pt idx="39">
                  <c:v>0.81755571000000005</c:v>
                </c:pt>
                <c:pt idx="40">
                  <c:v>0.81824216800000005</c:v>
                </c:pt>
                <c:pt idx="41">
                  <c:v>0.81898251099999997</c:v>
                </c:pt>
                <c:pt idx="42">
                  <c:v>0.81979059399999998</c:v>
                </c:pt>
                <c:pt idx="43">
                  <c:v>0.82068835399999995</c:v>
                </c:pt>
                <c:pt idx="44">
                  <c:v>0.82173435900000003</c:v>
                </c:pt>
                <c:pt idx="45">
                  <c:v>0.82320596599999996</c:v>
                </c:pt>
                <c:pt idx="46">
                  <c:v>0.82618403399999996</c:v>
                </c:pt>
                <c:pt idx="47">
                  <c:v>0.83198954700000005</c:v>
                </c:pt>
                <c:pt idx="48">
                  <c:v>0.84232163999999998</c:v>
                </c:pt>
                <c:pt idx="49">
                  <c:v>0.865830714</c:v>
                </c:pt>
                <c:pt idx="50">
                  <c:v>0.93271642499999996</c:v>
                </c:pt>
                <c:pt idx="51">
                  <c:v>0.97724118400000004</c:v>
                </c:pt>
                <c:pt idx="52">
                  <c:v>1.0144289500000001</c:v>
                </c:pt>
                <c:pt idx="53">
                  <c:v>1.0479119050000001</c:v>
                </c:pt>
                <c:pt idx="54">
                  <c:v>1.079043328</c:v>
                </c:pt>
                <c:pt idx="55">
                  <c:v>1.1085051589999999</c:v>
                </c:pt>
                <c:pt idx="56">
                  <c:v>1.136699237</c:v>
                </c:pt>
                <c:pt idx="57">
                  <c:v>1.1638865899999999</c:v>
                </c:pt>
                <c:pt idx="58">
                  <c:v>1.190248491</c:v>
                </c:pt>
                <c:pt idx="59">
                  <c:v>1.2159171010000001</c:v>
                </c:pt>
                <c:pt idx="60">
                  <c:v>1.449047945</c:v>
                </c:pt>
                <c:pt idx="61">
                  <c:v>1.658872315</c:v>
                </c:pt>
                <c:pt idx="62">
                  <c:v>1.8562183860000001</c:v>
                </c:pt>
                <c:pt idx="63">
                  <c:v>2.0451954630000002</c:v>
                </c:pt>
                <c:pt idx="64">
                  <c:v>2.2278656899999998</c:v>
                </c:pt>
                <c:pt idx="65">
                  <c:v>2.4054396059999998</c:v>
                </c:pt>
                <c:pt idx="66">
                  <c:v>2.5787067440000002</c:v>
                </c:pt>
                <c:pt idx="67">
                  <c:v>2.7482229760000001</c:v>
                </c:pt>
                <c:pt idx="68">
                  <c:v>2.9144029439999999</c:v>
                </c:pt>
                <c:pt idx="69">
                  <c:v>3.704735758</c:v>
                </c:pt>
                <c:pt idx="70">
                  <c:v>4.4429558159999996</c:v>
                </c:pt>
                <c:pt idx="71">
                  <c:v>5.1423263950000004</c:v>
                </c:pt>
                <c:pt idx="72">
                  <c:v>5.8113898480000001</c:v>
                </c:pt>
                <c:pt idx="73">
                  <c:v>6.456268734</c:v>
                </c:pt>
                <c:pt idx="74">
                  <c:v>7.0815852120000002</c:v>
                </c:pt>
                <c:pt idx="75">
                  <c:v>7.6909223950000003</c:v>
                </c:pt>
                <c:pt idx="76">
                  <c:v>8.2870964049999998</c:v>
                </c:pt>
                <c:pt idx="77">
                  <c:v>8.8723376389999995</c:v>
                </c:pt>
                <c:pt idx="78">
                  <c:v>9.4484222869999996</c:v>
                </c:pt>
                <c:pt idx="79">
                  <c:v>10.016772509999999</c:v>
                </c:pt>
                <c:pt idx="80">
                  <c:v>10.57853418</c:v>
                </c:pt>
                <c:pt idx="81">
                  <c:v>11.13463737</c:v>
                </c:pt>
                <c:pt idx="82">
                  <c:v>11.685843139999999</c:v>
                </c:pt>
                <c:pt idx="83">
                  <c:v>12.23277953</c:v>
                </c:pt>
                <c:pt idx="84">
                  <c:v>12.775969290000001</c:v>
                </c:pt>
                <c:pt idx="85">
                  <c:v>13.315851139999999</c:v>
                </c:pt>
                <c:pt idx="86">
                  <c:v>13.8527962</c:v>
                </c:pt>
                <c:pt idx="87">
                  <c:v>13.8527962</c:v>
                </c:pt>
                <c:pt idx="88">
                  <c:v>14.91909618</c:v>
                </c:pt>
                <c:pt idx="89">
                  <c:v>15.97690644</c:v>
                </c:pt>
                <c:pt idx="90">
                  <c:v>17.027761640000001</c:v>
                </c:pt>
                <c:pt idx="91">
                  <c:v>18.072842560000002</c:v>
                </c:pt>
                <c:pt idx="92">
                  <c:v>19.113074130000001</c:v>
                </c:pt>
                <c:pt idx="93">
                  <c:v>20.14919218</c:v>
                </c:pt>
                <c:pt idx="94">
                  <c:v>21.181789940000002</c:v>
                </c:pt>
                <c:pt idx="95">
                  <c:v>22.211351390000001</c:v>
                </c:pt>
                <c:pt idx="96">
                  <c:v>23.23827545</c:v>
                </c:pt>
                <c:pt idx="97">
                  <c:v>24.26289405</c:v>
                </c:pt>
                <c:pt idx="98">
                  <c:v>25.285485659999999</c:v>
                </c:pt>
                <c:pt idx="99">
                  <c:v>26.306285720000002</c:v>
                </c:pt>
                <c:pt idx="100">
                  <c:v>27.325494620000001</c:v>
                </c:pt>
                <c:pt idx="101">
                  <c:v>28.34328404</c:v>
                </c:pt>
                <c:pt idx="102">
                  <c:v>29.359801919999999</c:v>
                </c:pt>
                <c:pt idx="103">
                  <c:v>30.375176410000002</c:v>
                </c:pt>
                <c:pt idx="104">
                  <c:v>31.389519079999999</c:v>
                </c:pt>
                <c:pt idx="105">
                  <c:v>32.402927529999999</c:v>
                </c:pt>
                <c:pt idx="106">
                  <c:v>33.415487489999997</c:v>
                </c:pt>
                <c:pt idx="107">
                  <c:v>34.427274580000002</c:v>
                </c:pt>
                <c:pt idx="108">
                  <c:v>35.438355770000001</c:v>
                </c:pt>
                <c:pt idx="109">
                  <c:v>36.448790539999997</c:v>
                </c:pt>
                <c:pt idx="110">
                  <c:v>37.458631939999997</c:v>
                </c:pt>
                <c:pt idx="111">
                  <c:v>38.467927420000002</c:v>
                </c:pt>
                <c:pt idx="112">
                  <c:v>39.476719520000003</c:v>
                </c:pt>
                <c:pt idx="113">
                  <c:v>40.485046519999997</c:v>
                </c:pt>
                <c:pt idx="114">
                  <c:v>41.492942980000002</c:v>
                </c:pt>
                <c:pt idx="115">
                  <c:v>42.500440099999999</c:v>
                </c:pt>
                <c:pt idx="116">
                  <c:v>43.50756621</c:v>
                </c:pt>
                <c:pt idx="117">
                  <c:v>44.514347030000003</c:v>
                </c:pt>
                <c:pt idx="118">
                  <c:v>45.520805969999998</c:v>
                </c:pt>
                <c:pt idx="119">
                  <c:v>46.526964419999999</c:v>
                </c:pt>
                <c:pt idx="120">
                  <c:v>47.532841910000002</c:v>
                </c:pt>
                <c:pt idx="121">
                  <c:v>48.538456359999998</c:v>
                </c:pt>
                <c:pt idx="122">
                  <c:v>49.543824190000002</c:v>
                </c:pt>
                <c:pt idx="123">
                  <c:v>50.548960510000001</c:v>
                </c:pt>
                <c:pt idx="124">
                  <c:v>51.55387923</c:v>
                </c:pt>
                <c:pt idx="125">
                  <c:v>52.558593199999997</c:v>
                </c:pt>
                <c:pt idx="126">
                  <c:v>53.563114259999999</c:v>
                </c:pt>
                <c:pt idx="127">
                  <c:v>54.567453389999997</c:v>
                </c:pt>
                <c:pt idx="128">
                  <c:v>55.571620760000002</c:v>
                </c:pt>
                <c:pt idx="129">
                  <c:v>56.575625799999997</c:v>
                </c:pt>
                <c:pt idx="130">
                  <c:v>57.579477269999998</c:v>
                </c:pt>
                <c:pt idx="131">
                  <c:v>58.583183329999997</c:v>
                </c:pt>
                <c:pt idx="132">
                  <c:v>59.586751569999997</c:v>
                </c:pt>
                <c:pt idx="133">
                  <c:v>60.590189080000002</c:v>
                </c:pt>
                <c:pt idx="134">
                  <c:v>61.593502460000003</c:v>
                </c:pt>
                <c:pt idx="135">
                  <c:v>62.596697910000003</c:v>
                </c:pt>
                <c:pt idx="136">
                  <c:v>63.599781210000003</c:v>
                </c:pt>
                <c:pt idx="137">
                  <c:v>64.602757769999997</c:v>
                </c:pt>
                <c:pt idx="138">
                  <c:v>65.605632670000006</c:v>
                </c:pt>
                <c:pt idx="139">
                  <c:v>66.608410689999999</c:v>
                </c:pt>
                <c:pt idx="140">
                  <c:v>67.611096309999994</c:v>
                </c:pt>
                <c:pt idx="141">
                  <c:v>68.613693729999994</c:v>
                </c:pt>
                <c:pt idx="142">
                  <c:v>69.616206919999996</c:v>
                </c:pt>
                <c:pt idx="143">
                  <c:v>70.618639619999996</c:v>
                </c:pt>
                <c:pt idx="144">
                  <c:v>71.620995350000001</c:v>
                </c:pt>
                <c:pt idx="145">
                  <c:v>72.623277430000002</c:v>
                </c:pt>
                <c:pt idx="146">
                  <c:v>73.625489000000002</c:v>
                </c:pt>
                <c:pt idx="147">
                  <c:v>74.627633029999998</c:v>
                </c:pt>
                <c:pt idx="148">
                  <c:v>75.629712319999996</c:v>
                </c:pt>
                <c:pt idx="149">
                  <c:v>76.631729519999993</c:v>
                </c:pt>
                <c:pt idx="150">
                  <c:v>77.633687159999994</c:v>
                </c:pt>
              </c:numCache>
            </c:numRef>
          </c:xVal>
          <c:yVal>
            <c:numRef>
              <c:f>'Pile TP1'!$T$7:$T$157</c:f>
              <c:numCache>
                <c:formatCode>#,##0</c:formatCode>
                <c:ptCount val="151"/>
                <c:pt idx="0">
                  <c:v>0</c:v>
                </c:pt>
                <c:pt idx="1">
                  <c:v>692.54114979999997</c:v>
                </c:pt>
                <c:pt idx="2">
                  <c:v>692.78960949999998</c:v>
                </c:pt>
                <c:pt idx="3">
                  <c:v>693.04272419999995</c:v>
                </c:pt>
                <c:pt idx="4">
                  <c:v>693.30203779999999</c:v>
                </c:pt>
                <c:pt idx="5">
                  <c:v>693.4368743</c:v>
                </c:pt>
                <c:pt idx="6">
                  <c:v>693.46479299999999</c:v>
                </c:pt>
                <c:pt idx="7">
                  <c:v>693.49321680000003</c:v>
                </c:pt>
                <c:pt idx="8">
                  <c:v>693.52227310000001</c:v>
                </c:pt>
                <c:pt idx="9">
                  <c:v>693.55212340000003</c:v>
                </c:pt>
                <c:pt idx="10">
                  <c:v>693.58297300000004</c:v>
                </c:pt>
                <c:pt idx="11">
                  <c:v>693.61508049999998</c:v>
                </c:pt>
                <c:pt idx="12">
                  <c:v>693.64877100000001</c:v>
                </c:pt>
                <c:pt idx="13">
                  <c:v>693.68444969999996</c:v>
                </c:pt>
                <c:pt idx="14">
                  <c:v>693.72261700000001</c:v>
                </c:pt>
                <c:pt idx="15">
                  <c:v>693.76388440000005</c:v>
                </c:pt>
                <c:pt idx="16">
                  <c:v>693.80898760000002</c:v>
                </c:pt>
                <c:pt idx="17">
                  <c:v>693.85879609999995</c:v>
                </c:pt>
                <c:pt idx="18">
                  <c:v>693.91431379999995</c:v>
                </c:pt>
                <c:pt idx="19">
                  <c:v>693.97666679999998</c:v>
                </c:pt>
                <c:pt idx="20">
                  <c:v>694.04707299999995</c:v>
                </c:pt>
                <c:pt idx="21">
                  <c:v>694.56101860000001</c:v>
                </c:pt>
                <c:pt idx="22">
                  <c:v>695.39571709999996</c:v>
                </c:pt>
                <c:pt idx="23">
                  <c:v>695.59830360000001</c:v>
                </c:pt>
                <c:pt idx="24">
                  <c:v>695.81098980000002</c:v>
                </c:pt>
                <c:pt idx="25">
                  <c:v>696.03303719999997</c:v>
                </c:pt>
                <c:pt idx="26">
                  <c:v>696.26381300000003</c:v>
                </c:pt>
                <c:pt idx="27">
                  <c:v>696.50281689999997</c:v>
                </c:pt>
                <c:pt idx="28">
                  <c:v>696.74969620000002</c:v>
                </c:pt>
                <c:pt idx="29">
                  <c:v>697.00425619999999</c:v>
                </c:pt>
                <c:pt idx="30">
                  <c:v>697.26646909999999</c:v>
                </c:pt>
                <c:pt idx="31">
                  <c:v>697.53648529999998</c:v>
                </c:pt>
                <c:pt idx="32">
                  <c:v>697.8146514</c:v>
                </c:pt>
                <c:pt idx="33">
                  <c:v>698.10153709999997</c:v>
                </c:pt>
                <c:pt idx="34">
                  <c:v>698.39797410000006</c:v>
                </c:pt>
                <c:pt idx="35">
                  <c:v>698.70511239999996</c:v>
                </c:pt>
                <c:pt idx="36">
                  <c:v>699.02449609999996</c:v>
                </c:pt>
                <c:pt idx="37">
                  <c:v>699.35816569999997</c:v>
                </c:pt>
                <c:pt idx="38">
                  <c:v>699.70879449999995</c:v>
                </c:pt>
                <c:pt idx="39">
                  <c:v>700.07986579999999</c:v>
                </c:pt>
                <c:pt idx="40">
                  <c:v>700.47590779999996</c:v>
                </c:pt>
                <c:pt idx="41">
                  <c:v>700.90282500000001</c:v>
                </c:pt>
                <c:pt idx="42">
                  <c:v>701.36855370000001</c:v>
                </c:pt>
                <c:pt idx="43">
                  <c:v>701.88566030000004</c:v>
                </c:pt>
                <c:pt idx="44">
                  <c:v>702.48774979999996</c:v>
                </c:pt>
                <c:pt idx="45">
                  <c:v>703.3340819</c:v>
                </c:pt>
                <c:pt idx="46">
                  <c:v>705.04411319999997</c:v>
                </c:pt>
                <c:pt idx="47">
                  <c:v>708.36673269999994</c:v>
                </c:pt>
                <c:pt idx="48">
                  <c:v>714.23465629999998</c:v>
                </c:pt>
                <c:pt idx="49">
                  <c:v>727.27514340000005</c:v>
                </c:pt>
                <c:pt idx="50">
                  <c:v>761.4360236</c:v>
                </c:pt>
                <c:pt idx="51">
                  <c:v>782.03051830000004</c:v>
                </c:pt>
                <c:pt idx="52">
                  <c:v>798.17763400000001</c:v>
                </c:pt>
                <c:pt idx="53">
                  <c:v>812.01319450000005</c:v>
                </c:pt>
                <c:pt idx="54">
                  <c:v>824.34859089999998</c:v>
                </c:pt>
                <c:pt idx="55">
                  <c:v>835.60022909999998</c:v>
                </c:pt>
                <c:pt idx="56">
                  <c:v>846.01768360000005</c:v>
                </c:pt>
                <c:pt idx="57">
                  <c:v>855.76562669999998</c:v>
                </c:pt>
                <c:pt idx="58">
                  <c:v>864.96005579999996</c:v>
                </c:pt>
                <c:pt idx="59">
                  <c:v>873.68663679999997</c:v>
                </c:pt>
                <c:pt idx="60">
                  <c:v>944.91422829999999</c:v>
                </c:pt>
                <c:pt idx="61">
                  <c:v>1000.363852</c:v>
                </c:pt>
                <c:pt idx="62">
                  <c:v>1047.670226</c:v>
                </c:pt>
                <c:pt idx="63">
                  <c:v>1089.7789</c:v>
                </c:pt>
                <c:pt idx="64">
                  <c:v>1128.1598570000001</c:v>
                </c:pt>
                <c:pt idx="65">
                  <c:v>1163.660799</c:v>
                </c:pt>
                <c:pt idx="66">
                  <c:v>1196.8206299999999</c:v>
                </c:pt>
                <c:pt idx="67">
                  <c:v>1228.0074199999999</c:v>
                </c:pt>
                <c:pt idx="68">
                  <c:v>1257.4868750000001</c:v>
                </c:pt>
                <c:pt idx="69">
                  <c:v>1385.0049759999999</c:v>
                </c:pt>
                <c:pt idx="70">
                  <c:v>1488.0732069999999</c:v>
                </c:pt>
                <c:pt idx="71">
                  <c:v>1573.543645</c:v>
                </c:pt>
                <c:pt idx="72">
                  <c:v>1645.5384300000001</c:v>
                </c:pt>
                <c:pt idx="73">
                  <c:v>1706.908952</c:v>
                </c:pt>
                <c:pt idx="74">
                  <c:v>1759.7635519999999</c:v>
                </c:pt>
                <c:pt idx="75">
                  <c:v>1805.713242</c:v>
                </c:pt>
                <c:pt idx="76">
                  <c:v>1846.0099889999999</c:v>
                </c:pt>
                <c:pt idx="77">
                  <c:v>1881.636166</c:v>
                </c:pt>
                <c:pt idx="78">
                  <c:v>1913.36796</c:v>
                </c:pt>
                <c:pt idx="79">
                  <c:v>1941.8226890000001</c:v>
                </c:pt>
                <c:pt idx="80">
                  <c:v>1967.4948890000001</c:v>
                </c:pt>
                <c:pt idx="81">
                  <c:v>1990.7839550000001</c:v>
                </c:pt>
                <c:pt idx="82">
                  <c:v>2012.0152880000001</c:v>
                </c:pt>
                <c:pt idx="83">
                  <c:v>2031.456414</c:v>
                </c:pt>
                <c:pt idx="84">
                  <c:v>2049.3292689999998</c:v>
                </c:pt>
                <c:pt idx="85">
                  <c:v>2065.8195820000001</c:v>
                </c:pt>
                <c:pt idx="86">
                  <c:v>2081.0840739999999</c:v>
                </c:pt>
                <c:pt idx="87">
                  <c:v>2081.0840739999999</c:v>
                </c:pt>
                <c:pt idx="88">
                  <c:v>2108.4495339999999</c:v>
                </c:pt>
                <c:pt idx="89">
                  <c:v>2132.281896</c:v>
                </c:pt>
                <c:pt idx="90">
                  <c:v>2153.2242390000001</c:v>
                </c:pt>
                <c:pt idx="91">
                  <c:v>2171.7701689999999</c:v>
                </c:pt>
                <c:pt idx="92">
                  <c:v>2188.3056240000001</c:v>
                </c:pt>
                <c:pt idx="93">
                  <c:v>2203.1371669999999</c:v>
                </c:pt>
                <c:pt idx="94">
                  <c:v>2216.5116560000001</c:v>
                </c:pt>
                <c:pt idx="95">
                  <c:v>2228.6302660000001</c:v>
                </c:pt>
                <c:pt idx="96">
                  <c:v>2239.6586849999999</c:v>
                </c:pt>
                <c:pt idx="97">
                  <c:v>2249.7346600000001</c:v>
                </c:pt>
                <c:pt idx="98">
                  <c:v>2258.9736889999999</c:v>
                </c:pt>
                <c:pt idx="99">
                  <c:v>2267.4733510000001</c:v>
                </c:pt>
                <c:pt idx="100">
                  <c:v>2275.3166700000002</c:v>
                </c:pt>
                <c:pt idx="101">
                  <c:v>2282.5747329999999</c:v>
                </c:pt>
                <c:pt idx="102">
                  <c:v>2289.3087660000001</c:v>
                </c:pt>
                <c:pt idx="103">
                  <c:v>2295.5717869999999</c:v>
                </c:pt>
                <c:pt idx="104">
                  <c:v>2301.40994</c:v>
                </c:pt>
                <c:pt idx="105">
                  <c:v>2306.86357</c:v>
                </c:pt>
                <c:pt idx="106">
                  <c:v>2311.9681089999999</c:v>
                </c:pt>
                <c:pt idx="107">
                  <c:v>2316.7547970000001</c:v>
                </c:pt>
                <c:pt idx="108">
                  <c:v>2321.2512860000002</c:v>
                </c:pt>
                <c:pt idx="109">
                  <c:v>2325.4821400000001</c:v>
                </c:pt>
                <c:pt idx="110">
                  <c:v>2329.469251</c:v>
                </c:pt>
                <c:pt idx="111">
                  <c:v>2333.2321940000002</c:v>
                </c:pt>
                <c:pt idx="112">
                  <c:v>2336.7885219999998</c:v>
                </c:pt>
                <c:pt idx="113">
                  <c:v>2340.1540230000001</c:v>
                </c:pt>
                <c:pt idx="114">
                  <c:v>2343.3429350000001</c:v>
                </c:pt>
                <c:pt idx="115">
                  <c:v>2346.3681270000002</c:v>
                </c:pt>
                <c:pt idx="116">
                  <c:v>2349.2412639999998</c:v>
                </c:pt>
                <c:pt idx="117">
                  <c:v>2351.9729430000002</c:v>
                </c:pt>
                <c:pt idx="118">
                  <c:v>2354.5728079999999</c:v>
                </c:pt>
                <c:pt idx="119">
                  <c:v>2357.049661</c:v>
                </c:pt>
                <c:pt idx="120">
                  <c:v>2359.411544</c:v>
                </c:pt>
                <c:pt idx="121">
                  <c:v>2361.6658259999999</c:v>
                </c:pt>
                <c:pt idx="122">
                  <c:v>2363.8192669999999</c:v>
                </c:pt>
                <c:pt idx="123">
                  <c:v>2365.8780790000001</c:v>
                </c:pt>
                <c:pt idx="124">
                  <c:v>2367.847984</c:v>
                </c:pt>
                <c:pt idx="125">
                  <c:v>2369.734258</c:v>
                </c:pt>
                <c:pt idx="126">
                  <c:v>2371.5417750000001</c:v>
                </c:pt>
                <c:pt idx="127">
                  <c:v>2373.2750409999999</c:v>
                </c:pt>
                <c:pt idx="128">
                  <c:v>2374.9382329999999</c:v>
                </c:pt>
                <c:pt idx="129">
                  <c:v>2376.5352250000001</c:v>
                </c:pt>
                <c:pt idx="130">
                  <c:v>2378.0696149999999</c:v>
                </c:pt>
                <c:pt idx="131">
                  <c:v>2379.54475</c:v>
                </c:pt>
                <c:pt idx="132">
                  <c:v>2380.9637459999999</c:v>
                </c:pt>
                <c:pt idx="133">
                  <c:v>2382.3295090000001</c:v>
                </c:pt>
                <c:pt idx="134">
                  <c:v>2383.6447520000002</c:v>
                </c:pt>
                <c:pt idx="135">
                  <c:v>2384.91201</c:v>
                </c:pt>
                <c:pt idx="136">
                  <c:v>2386.1336529999999</c:v>
                </c:pt>
                <c:pt idx="137">
                  <c:v>2387.3119029999998</c:v>
                </c:pt>
                <c:pt idx="138">
                  <c:v>2388.4488409999999</c:v>
                </c:pt>
                <c:pt idx="139">
                  <c:v>2389.5464200000001</c:v>
                </c:pt>
                <c:pt idx="140">
                  <c:v>2390.6064759999999</c:v>
                </c:pt>
                <c:pt idx="141">
                  <c:v>2391.630733</c:v>
                </c:pt>
                <c:pt idx="142">
                  <c:v>2392.620813</c:v>
                </c:pt>
                <c:pt idx="143">
                  <c:v>2393.5782469999999</c:v>
                </c:pt>
                <c:pt idx="144">
                  <c:v>2394.5044739999998</c:v>
                </c:pt>
                <c:pt idx="145">
                  <c:v>2395.4008530000001</c:v>
                </c:pt>
                <c:pt idx="146">
                  <c:v>2396.2686680000002</c:v>
                </c:pt>
                <c:pt idx="147">
                  <c:v>2397.109132</c:v>
                </c:pt>
                <c:pt idx="148">
                  <c:v>2397.9233899999999</c:v>
                </c:pt>
                <c:pt idx="149">
                  <c:v>2398.7125270000001</c:v>
                </c:pt>
                <c:pt idx="150">
                  <c:v>2399.4775709999999</c:v>
                </c:pt>
              </c:numCache>
            </c:numRef>
          </c:yVal>
          <c:smooth val="0"/>
        </c:ser>
        <c:ser>
          <c:idx val="2"/>
          <c:order val="1"/>
          <c:tx>
            <c:v>Offset Line</c:v>
          </c:tx>
          <c:spPr>
            <a:ln w="9525">
              <a:solidFill>
                <a:srgbClr val="008000"/>
              </a:solidFill>
            </a:ln>
          </c:spPr>
          <c:marker>
            <c:symbol val="none"/>
          </c:marker>
          <c:xVal>
            <c:numRef>
              <c:f>'Pile TP1'!$D$18:$D$19</c:f>
              <c:numCache>
                <c:formatCode>#,##0.00</c:formatCode>
                <c:ptCount val="2"/>
                <c:pt idx="0">
                  <c:v>7.8083333333333336</c:v>
                </c:pt>
                <c:pt idx="1">
                  <c:v>12.773190025331848</c:v>
                </c:pt>
              </c:numCache>
            </c:numRef>
          </c:xVal>
          <c:yVal>
            <c:numRef>
              <c:f>'Pile TP1'!$E$18:$E$19</c:f>
              <c:numCache>
                <c:formatCode>#,##0</c:formatCode>
                <c:ptCount val="2"/>
                <c:pt idx="0" formatCode="General">
                  <c:v>0</c:v>
                </c:pt>
                <c:pt idx="1">
                  <c:v>2050</c:v>
                </c:pt>
              </c:numCache>
            </c:numRef>
          </c:yVal>
          <c:smooth val="0"/>
        </c:ser>
        <c:ser>
          <c:idx val="0"/>
          <c:order val="2"/>
          <c:tx>
            <c:v>Offset Load</c:v>
          </c:tx>
          <c:marker>
            <c:symbol val="square"/>
            <c:size val="4"/>
            <c:spPr>
              <a:solidFill>
                <a:srgbClr val="C00000"/>
              </a:solidFill>
              <a:ln w="3175">
                <a:solidFill>
                  <a:schemeClr val="tx1"/>
                </a:solidFill>
              </a:ln>
            </c:spPr>
          </c:marker>
          <c:xVal>
            <c:numRef>
              <c:f>'Pile TP1'!$D$19</c:f>
              <c:numCache>
                <c:formatCode>#,##0.00</c:formatCode>
                <c:ptCount val="1"/>
                <c:pt idx="0">
                  <c:v>12.773190025331848</c:v>
                </c:pt>
              </c:numCache>
            </c:numRef>
          </c:xVal>
          <c:yVal>
            <c:numRef>
              <c:f>'Pile TP1'!$E$19</c:f>
              <c:numCache>
                <c:formatCode>#,##0</c:formatCode>
                <c:ptCount val="1"/>
                <c:pt idx="0">
                  <c:v>2050</c:v>
                </c:pt>
              </c:numCache>
            </c:numRef>
          </c:yVal>
          <c:smooth val="0"/>
        </c:ser>
        <c:ser>
          <c:idx val="3"/>
          <c:order val="3"/>
          <c:tx>
            <c:v>Chin Ultimate Load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TP1'!$C$34</c:f>
              <c:numCache>
                <c:formatCode>#,##0.00</c:formatCode>
                <c:ptCount val="1"/>
                <c:pt idx="0">
                  <c:v>68</c:v>
                </c:pt>
              </c:numCache>
            </c:numRef>
          </c:xVal>
          <c:yVal>
            <c:numRef>
              <c:f>'Pile TP1'!$D$34</c:f>
              <c:numCache>
                <c:formatCode>#,##0</c:formatCode>
                <c:ptCount val="1"/>
                <c:pt idx="0">
                  <c:v>2493.7655860349128</c:v>
                </c:pt>
              </c:numCache>
            </c:numRef>
          </c:yVal>
          <c:smooth val="0"/>
        </c:ser>
        <c:ser>
          <c:idx val="1"/>
          <c:order val="4"/>
          <c:tx>
            <c:v>10 % of diameter</c:v>
          </c:tx>
          <c:spPr>
            <a:ln>
              <a:noFill/>
            </a:ln>
          </c:spPr>
          <c:marker>
            <c:symbol val="square"/>
            <c:size val="4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'Pile TP1'!$D$25:$D$26</c:f>
              <c:numCache>
                <c:formatCode>#,##0.00</c:formatCode>
                <c:ptCount val="2"/>
                <c:pt idx="0">
                  <c:v>45.520805969999998</c:v>
                </c:pt>
                <c:pt idx="1">
                  <c:v>50.548960510000001</c:v>
                </c:pt>
              </c:numCache>
            </c:numRef>
          </c:xVal>
          <c:yVal>
            <c:numRef>
              <c:f>'Pile TP1'!$E$25:$E$26</c:f>
              <c:numCache>
                <c:formatCode>#,##0</c:formatCode>
                <c:ptCount val="2"/>
                <c:pt idx="0">
                  <c:v>2354.5728079999999</c:v>
                </c:pt>
                <c:pt idx="1">
                  <c:v>2365.8780790000001</c:v>
                </c:pt>
              </c:numCache>
            </c:numRef>
          </c:yVal>
          <c:smooth val="0"/>
        </c:ser>
        <c:ser>
          <c:idx val="6"/>
          <c:order val="5"/>
          <c:tx>
            <c:v>Fuller-Hoy</c:v>
          </c:tx>
          <c:marker>
            <c:symbol val="square"/>
            <c:size val="4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TP1'!$F$34</c:f>
              <c:numCache>
                <c:formatCode>#,##0.00</c:formatCode>
                <c:ptCount val="1"/>
                <c:pt idx="0">
                  <c:v>9.1999999999999993</c:v>
                </c:pt>
              </c:numCache>
            </c:numRef>
          </c:xVal>
          <c:yVal>
            <c:numRef>
              <c:f>'Pile TP1'!$G$34</c:f>
              <c:numCache>
                <c:formatCode>#,##0</c:formatCode>
                <c:ptCount val="1"/>
                <c:pt idx="0">
                  <c:v>2240</c:v>
                </c:pt>
              </c:numCache>
            </c:numRef>
          </c:yVal>
          <c:smooth val="0"/>
        </c:ser>
        <c:ser>
          <c:idx val="7"/>
          <c:order val="6"/>
          <c:tx>
            <c:v>Hansen 80 %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TP1'!$C$40</c:f>
              <c:numCache>
                <c:formatCode>#,##0.00</c:formatCode>
                <c:ptCount val="1"/>
                <c:pt idx="0">
                  <c:v>10.016772509999999</c:v>
                </c:pt>
              </c:numCache>
            </c:numRef>
          </c:xVal>
          <c:yVal>
            <c:numRef>
              <c:f>'Pile TP1'!$D$40</c:f>
              <c:numCache>
                <c:formatCode>#,##0</c:formatCode>
                <c:ptCount val="1"/>
                <c:pt idx="0">
                  <c:v>1941.8226890000001</c:v>
                </c:pt>
              </c:numCache>
            </c:numRef>
          </c:yVal>
          <c:smooth val="0"/>
        </c:ser>
        <c:ser>
          <c:idx val="8"/>
          <c:order val="7"/>
          <c:tx>
            <c:v>Hansen 90 %</c:v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'Pile TP1'!$F$40</c:f>
              <c:numCache>
                <c:formatCode>#,##0.00</c:formatCode>
                <c:ptCount val="1"/>
                <c:pt idx="0">
                  <c:v>17.027761640000001</c:v>
                </c:pt>
              </c:numCache>
            </c:numRef>
          </c:xVal>
          <c:yVal>
            <c:numRef>
              <c:f>'Pile TP1'!$G$40</c:f>
              <c:numCache>
                <c:formatCode>#,##0</c:formatCode>
                <c:ptCount val="1"/>
                <c:pt idx="0">
                  <c:v>2153.2242390000001</c:v>
                </c:pt>
              </c:numCache>
            </c:numRef>
          </c:yVal>
          <c:smooth val="0"/>
        </c:ser>
        <c:ser>
          <c:idx val="9"/>
          <c:order val="8"/>
          <c:tx>
            <c:v>De Beer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ysClr val="windowText" lastClr="000000">
                    <a:tint val="75000"/>
                  </a:sysClr>
                </a:solidFill>
              </a:ln>
            </c:spPr>
          </c:marker>
          <c:xVal>
            <c:numRef>
              <c:f>'Pile TP1'!$BI$9</c:f>
              <c:numCache>
                <c:formatCode>#,##0.00</c:formatCode>
                <c:ptCount val="1"/>
                <c:pt idx="0">
                  <c:v>2.691534803926916</c:v>
                </c:pt>
              </c:numCache>
            </c:numRef>
          </c:xVal>
          <c:yVal>
            <c:numRef>
              <c:f>'Pile TP1'!$BI$10</c:f>
              <c:numCache>
                <c:formatCode>#,##0</c:formatCode>
                <c:ptCount val="1"/>
                <c:pt idx="0">
                  <c:v>1230.2687708123824</c:v>
                </c:pt>
              </c:numCache>
            </c:numRef>
          </c:yVal>
          <c:smooth val="0"/>
        </c:ser>
        <c:ser>
          <c:idx val="10"/>
          <c:order val="9"/>
          <c:tx>
            <c:v>Maximum Curvature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TP1'!$I$40</c:f>
              <c:numCache>
                <c:formatCode>#,##0.00</c:formatCode>
                <c:ptCount val="1"/>
                <c:pt idx="0">
                  <c:v>7.9</c:v>
                </c:pt>
              </c:numCache>
            </c:numRef>
          </c:xVal>
          <c:yVal>
            <c:numRef>
              <c:f>'Pile TP1'!$J$40</c:f>
              <c:numCache>
                <c:formatCode>#,##0</c:formatCode>
                <c:ptCount val="1"/>
                <c:pt idx="0">
                  <c:v>1850</c:v>
                </c:pt>
              </c:numCache>
            </c:numRef>
          </c:yVal>
          <c:smooth val="0"/>
        </c:ser>
        <c:ser>
          <c:idx val="5"/>
          <c:order val="10"/>
          <c:tx>
            <c:v>Slope 10 KN/mm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'Pile TP1'!$L$34</c:f>
              <c:numCache>
                <c:formatCode>#,##0.00</c:formatCode>
                <c:ptCount val="1"/>
                <c:pt idx="0">
                  <c:v>29</c:v>
                </c:pt>
              </c:numCache>
            </c:numRef>
          </c:xVal>
          <c:yVal>
            <c:numRef>
              <c:f>'Pile TP1'!$M$34</c:f>
              <c:numCache>
                <c:formatCode>#,##0</c:formatCode>
                <c:ptCount val="1"/>
                <c:pt idx="0">
                  <c:v>2300</c:v>
                </c:pt>
              </c:numCache>
            </c:numRef>
          </c:yVal>
          <c:smooth val="0"/>
        </c:ser>
        <c:ser>
          <c:idx val="11"/>
          <c:order val="11"/>
          <c:tx>
            <c:v> δt = 30 mm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'Pile TP1'!$L$40</c:f>
              <c:numCache>
                <c:formatCode>#,##0.00</c:formatCode>
                <c:ptCount val="1"/>
                <c:pt idx="0">
                  <c:v>34.427274580000002</c:v>
                </c:pt>
              </c:numCache>
            </c:numRef>
          </c:xVal>
          <c:yVal>
            <c:numRef>
              <c:f>'Pile TP1'!$M$40</c:f>
              <c:numCache>
                <c:formatCode>#,##0</c:formatCode>
                <c:ptCount val="1"/>
                <c:pt idx="0">
                  <c:v>2316.7547970000001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335520"/>
        <c:axId val="486336696"/>
      </c:scatterChart>
      <c:valAx>
        <c:axId val="486335520"/>
        <c:scaling>
          <c:orientation val="minMax"/>
          <c:max val="70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MOVEMENT  (mm</a:t>
                </a:r>
                <a:r>
                  <a:rPr lang="en-CA"/>
                  <a:t>)</a:t>
                </a:r>
              </a:p>
            </c:rich>
          </c:tx>
          <c:layout>
            <c:manualLayout>
              <c:xMode val="edge"/>
              <c:yMode val="edge"/>
              <c:x val="0.4011162157989393"/>
              <c:y val="0.91390236220472443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6336696"/>
        <c:crosses val="autoZero"/>
        <c:crossBetween val="midCat"/>
        <c:majorUnit val="10"/>
        <c:minorUnit val="5"/>
      </c:valAx>
      <c:valAx>
        <c:axId val="486336696"/>
        <c:scaling>
          <c:orientation val="minMax"/>
          <c:max val="3500"/>
          <c:min val="0"/>
        </c:scaling>
        <c:delete val="0"/>
        <c:axPos val="l"/>
        <c:majorGridlines>
          <c:spPr>
            <a:ln w="9525"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LOAD  (kN)</a:t>
                </a:r>
              </a:p>
            </c:rich>
          </c:tx>
          <c:layout>
            <c:manualLayout>
              <c:xMode val="edge"/>
              <c:yMode val="edge"/>
              <c:x val="2.7673121376726641E-2"/>
              <c:y val="0.32503880411175107"/>
            </c:manualLayout>
          </c:layout>
          <c:overlay val="0"/>
        </c:title>
        <c:numFmt formatCode="#,##0" sourceLinked="1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6335520"/>
        <c:crossesAt val="-10"/>
        <c:crossBetween val="midCat"/>
        <c:majorUnit val="500"/>
        <c:minorUnit val="250"/>
      </c:valAx>
      <c:spPr>
        <a:ln>
          <a:solidFill>
            <a:schemeClr val="tx1"/>
          </a:solidFill>
        </a:ln>
      </c:spPr>
    </c:plotArea>
    <c:plotVisOnly val="1"/>
    <c:dispBlanksAs val="span"/>
    <c:showDLblsOverMax val="0"/>
  </c:chart>
  <c:spPr>
    <a:ln>
      <a:noFill/>
    </a:ln>
  </c:spPr>
  <c:printSettings>
    <c:headerFooter/>
    <c:pageMargins b="0.75000000000001077" l="0.70000000000000062" r="0.70000000000000062" t="0.75000000000001077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11636223679791"/>
          <c:y val="7.5526659167604052E-2"/>
          <c:w val="0.74513630308036849"/>
          <c:h val="0.80936268325575256"/>
        </c:manualLayout>
      </c:layout>
      <c:scatterChart>
        <c:scatterStyle val="lineMarker"/>
        <c:varyColors val="0"/>
        <c:ser>
          <c:idx val="0"/>
          <c:order val="0"/>
          <c:tx>
            <c:v>MVMNT and δ/Q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'Pile TP1'!$W$7:$W$157</c:f>
              <c:numCache>
                <c:formatCode>#,##0.00</c:formatCode>
                <c:ptCount val="151"/>
                <c:pt idx="0">
                  <c:v>0</c:v>
                </c:pt>
                <c:pt idx="1">
                  <c:v>0.80455237199999996</c:v>
                </c:pt>
                <c:pt idx="2">
                  <c:v>0.80497899299999998</c:v>
                </c:pt>
                <c:pt idx="3">
                  <c:v>0.80541374399999999</c:v>
                </c:pt>
                <c:pt idx="4">
                  <c:v>0.80585928500000004</c:v>
                </c:pt>
                <c:pt idx="5">
                  <c:v>0.806091012</c:v>
                </c:pt>
                <c:pt idx="6">
                  <c:v>0.80613899700000002</c:v>
                </c:pt>
                <c:pt idx="7">
                  <c:v>0.80618785299999995</c:v>
                </c:pt>
                <c:pt idx="8">
                  <c:v>0.80623779699999998</c:v>
                </c:pt>
                <c:pt idx="9">
                  <c:v>0.80628910799999998</c:v>
                </c:pt>
                <c:pt idx="10">
                  <c:v>0.80634213899999996</c:v>
                </c:pt>
                <c:pt idx="11">
                  <c:v>0.80639733400000002</c:v>
                </c:pt>
                <c:pt idx="12">
                  <c:v>0.80645525299999998</c:v>
                </c:pt>
                <c:pt idx="13">
                  <c:v>0.80651659200000003</c:v>
                </c:pt>
                <c:pt idx="14">
                  <c:v>0.80658221299999999</c:v>
                </c:pt>
                <c:pt idx="15">
                  <c:v>0.80665316799999998</c:v>
                </c:pt>
                <c:pt idx="16">
                  <c:v>0.80673072199999996</c:v>
                </c:pt>
                <c:pt idx="17">
                  <c:v>0.806816372</c:v>
                </c:pt>
                <c:pt idx="18">
                  <c:v>0.80691184500000002</c:v>
                </c:pt>
                <c:pt idx="19">
                  <c:v>0.80701908099999997</c:v>
                </c:pt>
                <c:pt idx="20">
                  <c:v>0.80714017699999996</c:v>
                </c:pt>
                <c:pt idx="21">
                  <c:v>0.80802446800000005</c:v>
                </c:pt>
                <c:pt idx="22">
                  <c:v>0.80946185299999995</c:v>
                </c:pt>
                <c:pt idx="23">
                  <c:v>0.80981094099999995</c:v>
                </c:pt>
                <c:pt idx="24">
                  <c:v>0.81017752600000004</c:v>
                </c:pt>
                <c:pt idx="25">
                  <c:v>0.81056035000000004</c:v>
                </c:pt>
                <c:pt idx="26">
                  <c:v>0.81095833399999995</c:v>
                </c:pt>
                <c:pt idx="27">
                  <c:v>0.81137062699999996</c:v>
                </c:pt>
                <c:pt idx="28">
                  <c:v>0.81179663400000002</c:v>
                </c:pt>
                <c:pt idx="29">
                  <c:v>0.81223603099999997</c:v>
                </c:pt>
                <c:pt idx="30">
                  <c:v>0.81268878099999997</c:v>
                </c:pt>
                <c:pt idx="31">
                  <c:v>0.81315515800000004</c:v>
                </c:pt>
                <c:pt idx="32">
                  <c:v>0.81363577399999998</c:v>
                </c:pt>
                <c:pt idx="33">
                  <c:v>0.81413162699999997</c:v>
                </c:pt>
                <c:pt idx="34">
                  <c:v>0.81464417300000003</c:v>
                </c:pt>
                <c:pt idx="35">
                  <c:v>0.81517541699999996</c:v>
                </c:pt>
                <c:pt idx="36">
                  <c:v>0.81572805199999998</c:v>
                </c:pt>
                <c:pt idx="37">
                  <c:v>0.816305638</c:v>
                </c:pt>
                <c:pt idx="38">
                  <c:v>0.81691283199999998</c:v>
                </c:pt>
                <c:pt idx="39">
                  <c:v>0.81755571000000005</c:v>
                </c:pt>
                <c:pt idx="40">
                  <c:v>0.81824216800000005</c:v>
                </c:pt>
                <c:pt idx="41">
                  <c:v>0.81898251099999997</c:v>
                </c:pt>
                <c:pt idx="42">
                  <c:v>0.81979059399999998</c:v>
                </c:pt>
                <c:pt idx="43">
                  <c:v>0.82068835399999995</c:v>
                </c:pt>
                <c:pt idx="44">
                  <c:v>0.82173435900000003</c:v>
                </c:pt>
                <c:pt idx="45">
                  <c:v>0.82320596599999996</c:v>
                </c:pt>
                <c:pt idx="46">
                  <c:v>0.82618403399999996</c:v>
                </c:pt>
                <c:pt idx="47">
                  <c:v>0.83198954700000005</c:v>
                </c:pt>
                <c:pt idx="48">
                  <c:v>0.84232163999999998</c:v>
                </c:pt>
                <c:pt idx="49">
                  <c:v>0.865830714</c:v>
                </c:pt>
                <c:pt idx="50">
                  <c:v>0.93271642499999996</c:v>
                </c:pt>
                <c:pt idx="51">
                  <c:v>0.97724118400000004</c:v>
                </c:pt>
                <c:pt idx="52">
                  <c:v>1.0144289500000001</c:v>
                </c:pt>
                <c:pt idx="53">
                  <c:v>1.0479119050000001</c:v>
                </c:pt>
                <c:pt idx="54">
                  <c:v>1.079043328</c:v>
                </c:pt>
                <c:pt idx="55">
                  <c:v>1.1085051589999999</c:v>
                </c:pt>
                <c:pt idx="56">
                  <c:v>1.136699237</c:v>
                </c:pt>
                <c:pt idx="57">
                  <c:v>1.1638865899999999</c:v>
                </c:pt>
                <c:pt idx="58">
                  <c:v>1.190248491</c:v>
                </c:pt>
                <c:pt idx="59">
                  <c:v>1.2159171010000001</c:v>
                </c:pt>
                <c:pt idx="60">
                  <c:v>1.449047945</c:v>
                </c:pt>
                <c:pt idx="61">
                  <c:v>1.658872315</c:v>
                </c:pt>
                <c:pt idx="62">
                  <c:v>1.8562183860000001</c:v>
                </c:pt>
                <c:pt idx="63">
                  <c:v>2.0451954630000002</c:v>
                </c:pt>
                <c:pt idx="64">
                  <c:v>2.2278656899999998</c:v>
                </c:pt>
                <c:pt idx="65">
                  <c:v>2.4054396059999998</c:v>
                </c:pt>
                <c:pt idx="66">
                  <c:v>2.5787067440000002</c:v>
                </c:pt>
                <c:pt idx="67">
                  <c:v>2.7482229760000001</c:v>
                </c:pt>
                <c:pt idx="68">
                  <c:v>2.9144029439999999</c:v>
                </c:pt>
                <c:pt idx="69">
                  <c:v>3.704735758</c:v>
                </c:pt>
                <c:pt idx="70">
                  <c:v>4.4429558159999996</c:v>
                </c:pt>
                <c:pt idx="71">
                  <c:v>5.1423263950000004</c:v>
                </c:pt>
                <c:pt idx="72">
                  <c:v>5.8113898480000001</c:v>
                </c:pt>
                <c:pt idx="73">
                  <c:v>6.456268734</c:v>
                </c:pt>
                <c:pt idx="74">
                  <c:v>7.0815852120000002</c:v>
                </c:pt>
                <c:pt idx="75">
                  <c:v>7.6909223950000003</c:v>
                </c:pt>
                <c:pt idx="76">
                  <c:v>8.2870964049999998</c:v>
                </c:pt>
                <c:pt idx="77">
                  <c:v>8.8723376389999995</c:v>
                </c:pt>
                <c:pt idx="78">
                  <c:v>9.4484222869999996</c:v>
                </c:pt>
                <c:pt idx="79">
                  <c:v>10.016772509999999</c:v>
                </c:pt>
                <c:pt idx="80">
                  <c:v>10.57853418</c:v>
                </c:pt>
                <c:pt idx="81">
                  <c:v>11.13463737</c:v>
                </c:pt>
                <c:pt idx="82">
                  <c:v>11.685843139999999</c:v>
                </c:pt>
                <c:pt idx="83">
                  <c:v>12.23277953</c:v>
                </c:pt>
                <c:pt idx="84">
                  <c:v>12.775969290000001</c:v>
                </c:pt>
                <c:pt idx="85">
                  <c:v>13.315851139999999</c:v>
                </c:pt>
                <c:pt idx="86">
                  <c:v>13.8527962</c:v>
                </c:pt>
                <c:pt idx="87">
                  <c:v>13.8527962</c:v>
                </c:pt>
                <c:pt idx="88">
                  <c:v>14.91909618</c:v>
                </c:pt>
                <c:pt idx="89">
                  <c:v>15.97690644</c:v>
                </c:pt>
                <c:pt idx="90">
                  <c:v>17.027761640000001</c:v>
                </c:pt>
                <c:pt idx="91">
                  <c:v>18.072842560000002</c:v>
                </c:pt>
                <c:pt idx="92">
                  <c:v>19.113074130000001</c:v>
                </c:pt>
                <c:pt idx="93">
                  <c:v>20.14919218</c:v>
                </c:pt>
                <c:pt idx="94">
                  <c:v>21.181789940000002</c:v>
                </c:pt>
                <c:pt idx="95">
                  <c:v>22.211351390000001</c:v>
                </c:pt>
                <c:pt idx="96">
                  <c:v>23.23827545</c:v>
                </c:pt>
                <c:pt idx="97">
                  <c:v>24.26289405</c:v>
                </c:pt>
                <c:pt idx="98">
                  <c:v>25.285485659999999</c:v>
                </c:pt>
                <c:pt idx="99">
                  <c:v>26.306285720000002</c:v>
                </c:pt>
                <c:pt idx="100">
                  <c:v>27.325494620000001</c:v>
                </c:pt>
                <c:pt idx="101">
                  <c:v>28.34328404</c:v>
                </c:pt>
                <c:pt idx="102">
                  <c:v>29.359801919999999</c:v>
                </c:pt>
                <c:pt idx="103">
                  <c:v>30.375176410000002</c:v>
                </c:pt>
                <c:pt idx="104">
                  <c:v>31.389519079999999</c:v>
                </c:pt>
                <c:pt idx="105">
                  <c:v>32.402927529999999</c:v>
                </c:pt>
                <c:pt idx="106">
                  <c:v>33.415487489999997</c:v>
                </c:pt>
                <c:pt idx="107">
                  <c:v>34.427274580000002</c:v>
                </c:pt>
                <c:pt idx="108">
                  <c:v>35.438355770000001</c:v>
                </c:pt>
                <c:pt idx="109">
                  <c:v>36.448790539999997</c:v>
                </c:pt>
                <c:pt idx="110">
                  <c:v>37.458631939999997</c:v>
                </c:pt>
                <c:pt idx="111">
                  <c:v>38.467927420000002</c:v>
                </c:pt>
                <c:pt idx="112">
                  <c:v>39.476719520000003</c:v>
                </c:pt>
                <c:pt idx="113">
                  <c:v>40.485046519999997</c:v>
                </c:pt>
                <c:pt idx="114">
                  <c:v>41.492942980000002</c:v>
                </c:pt>
                <c:pt idx="115">
                  <c:v>42.500440099999999</c:v>
                </c:pt>
                <c:pt idx="116">
                  <c:v>43.50756621</c:v>
                </c:pt>
                <c:pt idx="117">
                  <c:v>44.514347030000003</c:v>
                </c:pt>
                <c:pt idx="118">
                  <c:v>45.520805969999998</c:v>
                </c:pt>
                <c:pt idx="119">
                  <c:v>46.526964419999999</c:v>
                </c:pt>
                <c:pt idx="120">
                  <c:v>47.532841910000002</c:v>
                </c:pt>
                <c:pt idx="121">
                  <c:v>48.538456359999998</c:v>
                </c:pt>
                <c:pt idx="122">
                  <c:v>49.543824190000002</c:v>
                </c:pt>
                <c:pt idx="123">
                  <c:v>50.548960510000001</c:v>
                </c:pt>
                <c:pt idx="124">
                  <c:v>51.55387923</c:v>
                </c:pt>
                <c:pt idx="125">
                  <c:v>52.558593199999997</c:v>
                </c:pt>
                <c:pt idx="126">
                  <c:v>53.563114259999999</c:v>
                </c:pt>
                <c:pt idx="127">
                  <c:v>54.567453389999997</c:v>
                </c:pt>
                <c:pt idx="128">
                  <c:v>55.571620760000002</c:v>
                </c:pt>
                <c:pt idx="129">
                  <c:v>56.575625799999997</c:v>
                </c:pt>
                <c:pt idx="130">
                  <c:v>57.579477269999998</c:v>
                </c:pt>
                <c:pt idx="131">
                  <c:v>58.583183329999997</c:v>
                </c:pt>
                <c:pt idx="132">
                  <c:v>59.586751569999997</c:v>
                </c:pt>
                <c:pt idx="133">
                  <c:v>60.590189080000002</c:v>
                </c:pt>
                <c:pt idx="134">
                  <c:v>61.593502460000003</c:v>
                </c:pt>
                <c:pt idx="135">
                  <c:v>62.596697910000003</c:v>
                </c:pt>
                <c:pt idx="136">
                  <c:v>63.599781210000003</c:v>
                </c:pt>
                <c:pt idx="137">
                  <c:v>64.602757769999997</c:v>
                </c:pt>
                <c:pt idx="138">
                  <c:v>65.605632670000006</c:v>
                </c:pt>
                <c:pt idx="139">
                  <c:v>66.608410689999999</c:v>
                </c:pt>
                <c:pt idx="140">
                  <c:v>67.611096309999994</c:v>
                </c:pt>
                <c:pt idx="141">
                  <c:v>68.613693729999994</c:v>
                </c:pt>
                <c:pt idx="142">
                  <c:v>69.616206919999996</c:v>
                </c:pt>
                <c:pt idx="143">
                  <c:v>70.618639619999996</c:v>
                </c:pt>
                <c:pt idx="144">
                  <c:v>71.620995350000001</c:v>
                </c:pt>
                <c:pt idx="145">
                  <c:v>72.623277430000002</c:v>
                </c:pt>
                <c:pt idx="146">
                  <c:v>73.625489000000002</c:v>
                </c:pt>
                <c:pt idx="147">
                  <c:v>74.627633029999998</c:v>
                </c:pt>
                <c:pt idx="148">
                  <c:v>75.629712319999996</c:v>
                </c:pt>
                <c:pt idx="149">
                  <c:v>76.631729519999993</c:v>
                </c:pt>
                <c:pt idx="150">
                  <c:v>77.633687159999994</c:v>
                </c:pt>
              </c:numCache>
            </c:numRef>
          </c:xVal>
          <c:yVal>
            <c:numRef>
              <c:f>'Pile TP1'!$AA$7:$AA$157</c:f>
              <c:numCache>
                <c:formatCode>0.0000</c:formatCode>
                <c:ptCount val="151"/>
                <c:pt idx="0">
                  <c:v>0</c:v>
                </c:pt>
                <c:pt idx="1">
                  <c:v>1.1617394464319526E-3</c:v>
                </c:pt>
                <c:pt idx="2">
                  <c:v>1.1619386058358602E-3</c:v>
                </c:pt>
                <c:pt idx="3">
                  <c:v>1.1621415475210613E-3</c:v>
                </c:pt>
                <c:pt idx="4">
                  <c:v>1.162349511559448E-3</c:v>
                </c:pt>
                <c:pt idx="5">
                  <c:v>1.1624576682826686E-3</c:v>
                </c:pt>
                <c:pt idx="6">
                  <c:v>1.1624800640744281E-3</c:v>
                </c:pt>
                <c:pt idx="7">
                  <c:v>1.1625028673243685E-3</c:v>
                </c:pt>
                <c:pt idx="8">
                  <c:v>1.1625261772720994E-3</c:v>
                </c:pt>
                <c:pt idx="9">
                  <c:v>1.162550125356591E-3</c:v>
                </c:pt>
                <c:pt idx="10">
                  <c:v>1.1625748762433934E-3</c:v>
                </c:pt>
                <c:pt idx="11">
                  <c:v>1.1626006363914402E-3</c:v>
                </c:pt>
                <c:pt idx="12">
                  <c:v>1.1626276679440697E-3</c:v>
                </c:pt>
                <c:pt idx="13">
                  <c:v>1.1626562947299698E-3</c:v>
                </c:pt>
                <c:pt idx="14">
                  <c:v>1.1626869201526984E-3</c:v>
                </c:pt>
                <c:pt idx="15">
                  <c:v>1.162720035070191E-3</c:v>
                </c:pt>
                <c:pt idx="16">
                  <c:v>1.1627562289018695E-3</c:v>
                </c:pt>
                <c:pt idx="17">
                  <c:v>1.1627962008046958E-3</c:v>
                </c:pt>
                <c:pt idx="18">
                  <c:v>1.1628407556276007E-3</c:v>
                </c:pt>
                <c:pt idx="19">
                  <c:v>1.1628907996593756E-3</c:v>
                </c:pt>
                <c:pt idx="20">
                  <c:v>1.1629473106358017E-3</c:v>
                </c:pt>
                <c:pt idx="21">
                  <c:v>1.1633599444274946E-3</c:v>
                </c:pt>
                <c:pt idx="22">
                  <c:v>1.1640305413091823E-3</c:v>
                </c:pt>
                <c:pt idx="23">
                  <c:v>1.1641933811639617E-3</c:v>
                </c:pt>
                <c:pt idx="24">
                  <c:v>1.1643643717568659E-3</c:v>
                </c:pt>
                <c:pt idx="25">
                  <c:v>1.1645429263828055E-3</c:v>
                </c:pt>
                <c:pt idx="26">
                  <c:v>1.1647285394681282E-3</c:v>
                </c:pt>
                <c:pt idx="27">
                  <c:v>1.1649208119663529E-3</c:v>
                </c:pt>
                <c:pt idx="28">
                  <c:v>1.1651194660398905E-3</c:v>
                </c:pt>
                <c:pt idx="29">
                  <c:v>1.1653243488472115E-3</c:v>
                </c:pt>
                <c:pt idx="30">
                  <c:v>1.1655354402011929E-3</c:v>
                </c:pt>
                <c:pt idx="31">
                  <c:v>1.1657528676084581E-3</c:v>
                </c:pt>
                <c:pt idx="32">
                  <c:v>1.1659769143104581E-3</c:v>
                </c:pt>
                <c:pt idx="33">
                  <c:v>1.166208042431769E-3</c:v>
                </c:pt>
                <c:pt idx="34">
                  <c:v>1.1664469302761112E-3</c:v>
                </c:pt>
                <c:pt idx="35">
                  <c:v>1.1666945075010733E-3</c:v>
                </c:pt>
                <c:pt idx="36">
                  <c:v>1.1669520260750702E-3</c:v>
                </c:pt>
                <c:pt idx="37">
                  <c:v>1.1672211436652708E-3</c:v>
                </c:pt>
                <c:pt idx="38">
                  <c:v>1.1675040222750839E-3</c:v>
                </c:pt>
                <c:pt idx="39">
                  <c:v>1.1678034892001318E-3</c:v>
                </c:pt>
                <c:pt idx="40">
                  <c:v>1.1681232129308646E-3</c:v>
                </c:pt>
                <c:pt idx="41">
                  <c:v>1.1684679841317516E-3</c:v>
                </c:pt>
                <c:pt idx="42">
                  <c:v>1.168844239844054E-3</c:v>
                </c:pt>
                <c:pt idx="43">
                  <c:v>1.1692621753366798E-3</c:v>
                </c:pt>
                <c:pt idx="44">
                  <c:v>1.1697490230028209E-3</c:v>
                </c:pt>
                <c:pt idx="45">
                  <c:v>1.1704337770411691E-3</c:v>
                </c:pt>
                <c:pt idx="46">
                  <c:v>1.1718189238545365E-3</c:v>
                </c:pt>
                <c:pt idx="47">
                  <c:v>1.1745180971850574E-3</c:v>
                </c:pt>
                <c:pt idx="48">
                  <c:v>1.1793345962285533E-3</c:v>
                </c:pt>
                <c:pt idx="49">
                  <c:v>1.1905132766565551E-3</c:v>
                </c:pt>
                <c:pt idx="50">
                  <c:v>1.2249439166145592E-3</c:v>
                </c:pt>
                <c:pt idx="51">
                  <c:v>1.2496202656187311E-3</c:v>
                </c:pt>
                <c:pt idx="52">
                  <c:v>1.2709313150210371E-3</c:v>
                </c:pt>
                <c:pt idx="53">
                  <c:v>1.2905109327013529E-3</c:v>
                </c:pt>
                <c:pt idx="54">
                  <c:v>1.3089648480164582E-3</c:v>
                </c:pt>
                <c:pt idx="55">
                  <c:v>1.3265974809436537E-3</c:v>
                </c:pt>
                <c:pt idx="56">
                  <c:v>1.3435880349014491E-3</c:v>
                </c:pt>
                <c:pt idx="57">
                  <c:v>1.3600529790944919E-3</c:v>
                </c:pt>
                <c:pt idx="58">
                  <c:v>1.3760733608665216E-3</c:v>
                </c:pt>
                <c:pt idx="59">
                  <c:v>1.3917084796597865E-3</c:v>
                </c:pt>
                <c:pt idx="60">
                  <c:v>1.5335232570335929E-3</c:v>
                </c:pt>
                <c:pt idx="61">
                  <c:v>1.6582689505258133E-3</c:v>
                </c:pt>
                <c:pt idx="62">
                  <c:v>1.7717582689039787E-3</c:v>
                </c:pt>
                <c:pt idx="63">
                  <c:v>1.8767067916253472E-3</c:v>
                </c:pt>
                <c:pt idx="64">
                  <c:v>1.9747783757563708E-3</c:v>
                </c:pt>
                <c:pt idx="65">
                  <c:v>2.0671312534263687E-3</c:v>
                </c:pt>
                <c:pt idx="66">
                  <c:v>2.1546309274431542E-3</c:v>
                </c:pt>
                <c:pt idx="67">
                  <c:v>2.2379530703487121E-3</c:v>
                </c:pt>
                <c:pt idx="68">
                  <c:v>2.3176408453567357E-3</c:v>
                </c:pt>
                <c:pt idx="69">
                  <c:v>2.6748898539697375E-3</c:v>
                </c:pt>
                <c:pt idx="70">
                  <c:v>2.9857105114856086E-3</c:v>
                </c:pt>
                <c:pt idx="71">
                  <c:v>3.267990952357728E-3</c:v>
                </c:pt>
                <c:pt idx="72">
                  <c:v>3.5316038459217267E-3</c:v>
                </c:pt>
                <c:pt idx="73">
                  <c:v>3.7824329917744786E-3</c:v>
                </c:pt>
                <c:pt idx="74">
                  <c:v>4.024168590122044E-3</c:v>
                </c:pt>
                <c:pt idx="75">
                  <c:v>4.2592158135150897E-3</c:v>
                </c:pt>
                <c:pt idx="76">
                  <c:v>4.4891936957985766E-3</c:v>
                </c:pt>
                <c:pt idx="77">
                  <c:v>4.7152248661657577E-3</c:v>
                </c:pt>
                <c:pt idx="78">
                  <c:v>4.9381104338132639E-3</c:v>
                </c:pt>
                <c:pt idx="79">
                  <c:v>5.1584382893159197E-3</c:v>
                </c:pt>
                <c:pt idx="80">
                  <c:v>5.3766514155351381E-3</c:v>
                </c:pt>
                <c:pt idx="81">
                  <c:v>5.5930917777564666E-3</c:v>
                </c:pt>
                <c:pt idx="82">
                  <c:v>5.8080289994297497E-3</c:v>
                </c:pt>
                <c:pt idx="83">
                  <c:v>6.0216795426652949E-3</c:v>
                </c:pt>
                <c:pt idx="84">
                  <c:v>6.2342198900200265E-3</c:v>
                </c:pt>
                <c:pt idx="85">
                  <c:v>6.4457957781135986E-3</c:v>
                </c:pt>
                <c:pt idx="86">
                  <c:v>6.6565288606403516E-3</c:v>
                </c:pt>
                <c:pt idx="87">
                  <c:v>6.6565288606403516E-3</c:v>
                </c:pt>
                <c:pt idx="88">
                  <c:v>7.0758611669004745E-3</c:v>
                </c:pt>
                <c:pt idx="89">
                  <c:v>7.4928678379587018E-3</c:v>
                </c:pt>
                <c:pt idx="90">
                  <c:v>7.9080298891247985E-3</c:v>
                </c:pt>
                <c:pt idx="91">
                  <c:v>8.321710472854368E-3</c:v>
                </c:pt>
                <c:pt idx="92">
                  <c:v>8.7341886436608646E-3</c:v>
                </c:pt>
                <c:pt idx="93">
                  <c:v>9.1456821126743772E-3</c:v>
                </c:pt>
                <c:pt idx="94">
                  <c:v>9.5563629826451949E-3</c:v>
                </c:pt>
                <c:pt idx="95">
                  <c:v>9.9663689077800575E-3</c:v>
                </c:pt>
                <c:pt idx="96">
                  <c:v>1.0375811102663619E-2</c:v>
                </c:pt>
                <c:pt idx="97">
                  <c:v>1.0784780303824806E-2</c:v>
                </c:pt>
                <c:pt idx="98">
                  <c:v>1.1193351114768119E-2</c:v>
                </c:pt>
                <c:pt idx="99">
                  <c:v>1.1601585398301778E-2</c:v>
                </c:pt>
                <c:pt idx="100">
                  <c:v>1.2009534751925321E-2</c:v>
                </c:pt>
                <c:pt idx="101">
                  <c:v>1.2417242524518911E-2</c:v>
                </c:pt>
                <c:pt idx="102">
                  <c:v>1.2824745336252295E-2</c:v>
                </c:pt>
                <c:pt idx="103">
                  <c:v>1.32320742840703E-2</c:v>
                </c:pt>
                <c:pt idx="104">
                  <c:v>1.363925589023918E-2</c:v>
                </c:pt>
                <c:pt idx="105">
                  <c:v>1.4046312903541148E-2</c:v>
                </c:pt>
                <c:pt idx="106">
                  <c:v>1.4453264887141225E-2</c:v>
                </c:pt>
                <c:pt idx="107">
                  <c:v>1.4860128756215542E-2</c:v>
                </c:pt>
                <c:pt idx="108">
                  <c:v>1.5266919175763893E-2</c:v>
                </c:pt>
                <c:pt idx="109">
                  <c:v>1.5673648880399484E-2</c:v>
                </c:pt>
                <c:pt idx="110">
                  <c:v>1.6080328995078885E-2</c:v>
                </c:pt>
                <c:pt idx="111">
                  <c:v>1.6486969243319122E-2</c:v>
                </c:pt>
                <c:pt idx="112">
                  <c:v>1.6893578151527741E-2</c:v>
                </c:pt>
                <c:pt idx="113">
                  <c:v>1.7300163203830279E-2</c:v>
                </c:pt>
                <c:pt idx="114">
                  <c:v>1.7706730995393126E-2</c:v>
                </c:pt>
                <c:pt idx="115">
                  <c:v>1.8113287344360518E-2</c:v>
                </c:pt>
                <c:pt idx="116">
                  <c:v>1.8519837394615084E-2</c:v>
                </c:pt>
                <c:pt idx="117">
                  <c:v>1.8926385680789696E-2</c:v>
                </c:pt>
                <c:pt idx="118">
                  <c:v>1.9332936240211606E-2</c:v>
                </c:pt>
                <c:pt idx="119">
                  <c:v>1.9739492633456229E-2</c:v>
                </c:pt>
                <c:pt idx="120">
                  <c:v>2.0146058041835196E-2</c:v>
                </c:pt>
                <c:pt idx="121">
                  <c:v>2.0552635273640953E-2</c:v>
                </c:pt>
                <c:pt idx="122">
                  <c:v>2.0959226824848451E-2</c:v>
                </c:pt>
                <c:pt idx="123">
                  <c:v>2.1365834934049449E-2</c:v>
                </c:pt>
                <c:pt idx="124">
                  <c:v>2.1772461567786186E-2</c:v>
                </c:pt>
                <c:pt idx="125">
                  <c:v>2.217910848972501E-2</c:v>
                </c:pt>
                <c:pt idx="126">
                  <c:v>2.2585777246112392E-2</c:v>
                </c:pt>
                <c:pt idx="127">
                  <c:v>2.299246924495002E-2</c:v>
                </c:pt>
                <c:pt idx="128">
                  <c:v>2.3399185708422591E-2</c:v>
                </c:pt>
                <c:pt idx="129">
                  <c:v>2.3805927724046251E-2</c:v>
                </c:pt>
                <c:pt idx="130">
                  <c:v>2.4212696258683747E-2</c:v>
                </c:pt>
                <c:pt idx="131">
                  <c:v>2.4619492165465683E-2</c:v>
                </c:pt>
                <c:pt idx="132">
                  <c:v>2.5026316200784351E-2</c:v>
                </c:pt>
                <c:pt idx="133">
                  <c:v>2.5433169026829194E-2</c:v>
                </c:pt>
                <c:pt idx="134">
                  <c:v>2.5840051210785458E-2</c:v>
                </c:pt>
                <c:pt idx="135">
                  <c:v>2.6246963262179221E-2</c:v>
                </c:pt>
                <c:pt idx="136">
                  <c:v>2.6653905630993589E-2</c:v>
                </c:pt>
                <c:pt idx="137">
                  <c:v>2.7060878676480174E-2</c:v>
                </c:pt>
                <c:pt idx="138">
                  <c:v>2.7467882729500761E-2</c:v>
                </c:pt>
                <c:pt idx="139">
                  <c:v>2.7874918073363897E-2</c:v>
                </c:pt>
                <c:pt idx="140">
                  <c:v>2.8281984922557363E-2</c:v>
                </c:pt>
                <c:pt idx="141">
                  <c:v>2.86890834706463E-2</c:v>
                </c:pt>
                <c:pt idx="142">
                  <c:v>2.9096213884686289E-2</c:v>
                </c:pt>
                <c:pt idx="143">
                  <c:v>2.9503376256243191E-2</c:v>
                </c:pt>
                <c:pt idx="144">
                  <c:v>2.9910570695388061E-2</c:v>
                </c:pt>
                <c:pt idx="145">
                  <c:v>3.0317797265141076E-2</c:v>
                </c:pt>
                <c:pt idx="146">
                  <c:v>3.0725055993596123E-2</c:v>
                </c:pt>
                <c:pt idx="147">
                  <c:v>3.1132346889745192E-2</c:v>
                </c:pt>
                <c:pt idx="148">
                  <c:v>3.1539669964185134E-2</c:v>
                </c:pt>
                <c:pt idx="149">
                  <c:v>3.1947025188483531E-2</c:v>
                </c:pt>
                <c:pt idx="150">
                  <c:v>3.2354412518073916E-2</c:v>
                </c:pt>
              </c:numCache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25005147778116327"/>
                  <c:y val="3.9266816647919041E-2"/>
                </c:manualLayout>
              </c:layout>
              <c:numFmt formatCode="#,##0.000000" sourceLinked="0"/>
              <c:txPr>
                <a:bodyPr/>
                <a:lstStyle/>
                <a:p>
                  <a:pPr>
                    <a:defRPr sz="1200"/>
                  </a:pPr>
                  <a:endParaRPr lang="en-US"/>
                </a:p>
              </c:txPr>
            </c:trendlineLbl>
          </c:trendline>
          <c:xVal>
            <c:numRef>
              <c:f>'Pile TP1'!$W$75:$W$157</c:f>
              <c:numCache>
                <c:formatCode>#,##0.00</c:formatCode>
                <c:ptCount val="83"/>
                <c:pt idx="0">
                  <c:v>2.9144029439999999</c:v>
                </c:pt>
                <c:pt idx="1">
                  <c:v>3.704735758</c:v>
                </c:pt>
                <c:pt idx="2">
                  <c:v>4.4429558159999996</c:v>
                </c:pt>
                <c:pt idx="3">
                  <c:v>5.1423263950000004</c:v>
                </c:pt>
                <c:pt idx="4">
                  <c:v>5.8113898480000001</c:v>
                </c:pt>
                <c:pt idx="5">
                  <c:v>6.456268734</c:v>
                </c:pt>
                <c:pt idx="6">
                  <c:v>7.0815852120000002</c:v>
                </c:pt>
                <c:pt idx="7">
                  <c:v>7.6909223950000003</c:v>
                </c:pt>
                <c:pt idx="8">
                  <c:v>8.2870964049999998</c:v>
                </c:pt>
                <c:pt idx="9">
                  <c:v>8.8723376389999995</c:v>
                </c:pt>
                <c:pt idx="10">
                  <c:v>9.4484222869999996</c:v>
                </c:pt>
                <c:pt idx="11">
                  <c:v>10.016772509999999</c:v>
                </c:pt>
                <c:pt idx="12">
                  <c:v>10.57853418</c:v>
                </c:pt>
                <c:pt idx="13">
                  <c:v>11.13463737</c:v>
                </c:pt>
                <c:pt idx="14">
                  <c:v>11.685843139999999</c:v>
                </c:pt>
                <c:pt idx="15">
                  <c:v>12.23277953</c:v>
                </c:pt>
                <c:pt idx="16">
                  <c:v>12.775969290000001</c:v>
                </c:pt>
                <c:pt idx="17">
                  <c:v>13.315851139999999</c:v>
                </c:pt>
                <c:pt idx="18">
                  <c:v>13.8527962</c:v>
                </c:pt>
                <c:pt idx="19">
                  <c:v>13.8527962</c:v>
                </c:pt>
                <c:pt idx="20">
                  <c:v>14.91909618</c:v>
                </c:pt>
                <c:pt idx="21">
                  <c:v>15.97690644</c:v>
                </c:pt>
                <c:pt idx="22">
                  <c:v>17.027761640000001</c:v>
                </c:pt>
                <c:pt idx="23">
                  <c:v>18.072842560000002</c:v>
                </c:pt>
                <c:pt idx="24">
                  <c:v>19.113074130000001</c:v>
                </c:pt>
                <c:pt idx="25">
                  <c:v>20.14919218</c:v>
                </c:pt>
                <c:pt idx="26">
                  <c:v>21.181789940000002</c:v>
                </c:pt>
                <c:pt idx="27">
                  <c:v>22.211351390000001</c:v>
                </c:pt>
                <c:pt idx="28">
                  <c:v>23.23827545</c:v>
                </c:pt>
                <c:pt idx="29">
                  <c:v>24.26289405</c:v>
                </c:pt>
                <c:pt idx="30">
                  <c:v>25.285485659999999</c:v>
                </c:pt>
                <c:pt idx="31">
                  <c:v>26.306285720000002</c:v>
                </c:pt>
                <c:pt idx="32">
                  <c:v>27.325494620000001</c:v>
                </c:pt>
                <c:pt idx="33">
                  <c:v>28.34328404</c:v>
                </c:pt>
                <c:pt idx="34">
                  <c:v>29.359801919999999</c:v>
                </c:pt>
                <c:pt idx="35">
                  <c:v>30.375176410000002</c:v>
                </c:pt>
                <c:pt idx="36">
                  <c:v>31.389519079999999</c:v>
                </c:pt>
                <c:pt idx="37">
                  <c:v>32.402927529999999</c:v>
                </c:pt>
                <c:pt idx="38">
                  <c:v>33.415487489999997</c:v>
                </c:pt>
                <c:pt idx="39">
                  <c:v>34.427274580000002</c:v>
                </c:pt>
                <c:pt idx="40">
                  <c:v>35.438355770000001</c:v>
                </c:pt>
                <c:pt idx="41">
                  <c:v>36.448790539999997</c:v>
                </c:pt>
                <c:pt idx="42">
                  <c:v>37.458631939999997</c:v>
                </c:pt>
                <c:pt idx="43">
                  <c:v>38.467927420000002</c:v>
                </c:pt>
                <c:pt idx="44">
                  <c:v>39.476719520000003</c:v>
                </c:pt>
                <c:pt idx="45">
                  <c:v>40.485046519999997</c:v>
                </c:pt>
                <c:pt idx="46">
                  <c:v>41.492942980000002</c:v>
                </c:pt>
                <c:pt idx="47">
                  <c:v>42.500440099999999</c:v>
                </c:pt>
                <c:pt idx="48">
                  <c:v>43.50756621</c:v>
                </c:pt>
                <c:pt idx="49">
                  <c:v>44.514347030000003</c:v>
                </c:pt>
                <c:pt idx="50">
                  <c:v>45.520805969999998</c:v>
                </c:pt>
                <c:pt idx="51">
                  <c:v>46.526964419999999</c:v>
                </c:pt>
                <c:pt idx="52">
                  <c:v>47.532841910000002</c:v>
                </c:pt>
                <c:pt idx="53">
                  <c:v>48.538456359999998</c:v>
                </c:pt>
                <c:pt idx="54">
                  <c:v>49.543824190000002</c:v>
                </c:pt>
                <c:pt idx="55">
                  <c:v>50.548960510000001</c:v>
                </c:pt>
                <c:pt idx="56">
                  <c:v>51.55387923</c:v>
                </c:pt>
                <c:pt idx="57">
                  <c:v>52.558593199999997</c:v>
                </c:pt>
                <c:pt idx="58">
                  <c:v>53.563114259999999</c:v>
                </c:pt>
                <c:pt idx="59">
                  <c:v>54.567453389999997</c:v>
                </c:pt>
                <c:pt idx="60">
                  <c:v>55.571620760000002</c:v>
                </c:pt>
                <c:pt idx="61">
                  <c:v>56.575625799999997</c:v>
                </c:pt>
                <c:pt idx="62">
                  <c:v>57.579477269999998</c:v>
                </c:pt>
                <c:pt idx="63">
                  <c:v>58.583183329999997</c:v>
                </c:pt>
                <c:pt idx="64">
                  <c:v>59.586751569999997</c:v>
                </c:pt>
                <c:pt idx="65">
                  <c:v>60.590189080000002</c:v>
                </c:pt>
                <c:pt idx="66">
                  <c:v>61.593502460000003</c:v>
                </c:pt>
                <c:pt idx="67">
                  <c:v>62.596697910000003</c:v>
                </c:pt>
                <c:pt idx="68">
                  <c:v>63.599781210000003</c:v>
                </c:pt>
                <c:pt idx="69">
                  <c:v>64.602757769999997</c:v>
                </c:pt>
                <c:pt idx="70">
                  <c:v>65.605632670000006</c:v>
                </c:pt>
                <c:pt idx="71">
                  <c:v>66.608410689999999</c:v>
                </c:pt>
                <c:pt idx="72">
                  <c:v>67.611096309999994</c:v>
                </c:pt>
                <c:pt idx="73">
                  <c:v>68.613693729999994</c:v>
                </c:pt>
                <c:pt idx="74">
                  <c:v>69.616206919999996</c:v>
                </c:pt>
                <c:pt idx="75">
                  <c:v>70.618639619999996</c:v>
                </c:pt>
                <c:pt idx="76">
                  <c:v>71.620995350000001</c:v>
                </c:pt>
                <c:pt idx="77">
                  <c:v>72.623277430000002</c:v>
                </c:pt>
                <c:pt idx="78">
                  <c:v>73.625489000000002</c:v>
                </c:pt>
                <c:pt idx="79">
                  <c:v>74.627633029999998</c:v>
                </c:pt>
                <c:pt idx="80">
                  <c:v>75.629712319999996</c:v>
                </c:pt>
                <c:pt idx="81">
                  <c:v>76.631729519999993</c:v>
                </c:pt>
                <c:pt idx="82">
                  <c:v>77.633687159999994</c:v>
                </c:pt>
              </c:numCache>
            </c:numRef>
          </c:xVal>
          <c:yVal>
            <c:numRef>
              <c:f>'Pile TP1'!$AA$75:$AA$157</c:f>
              <c:numCache>
                <c:formatCode>0.0000</c:formatCode>
                <c:ptCount val="83"/>
                <c:pt idx="0">
                  <c:v>2.3176408453567357E-3</c:v>
                </c:pt>
                <c:pt idx="1">
                  <c:v>2.6748898539697375E-3</c:v>
                </c:pt>
                <c:pt idx="2">
                  <c:v>2.9857105114856086E-3</c:v>
                </c:pt>
                <c:pt idx="3">
                  <c:v>3.267990952357728E-3</c:v>
                </c:pt>
                <c:pt idx="4">
                  <c:v>3.5316038459217267E-3</c:v>
                </c:pt>
                <c:pt idx="5">
                  <c:v>3.7824329917744786E-3</c:v>
                </c:pt>
                <c:pt idx="6">
                  <c:v>4.024168590122044E-3</c:v>
                </c:pt>
                <c:pt idx="7">
                  <c:v>4.2592158135150897E-3</c:v>
                </c:pt>
                <c:pt idx="8">
                  <c:v>4.4891936957985766E-3</c:v>
                </c:pt>
                <c:pt idx="9">
                  <c:v>4.7152248661657577E-3</c:v>
                </c:pt>
                <c:pt idx="10">
                  <c:v>4.9381104338132639E-3</c:v>
                </c:pt>
                <c:pt idx="11">
                  <c:v>5.1584382893159197E-3</c:v>
                </c:pt>
                <c:pt idx="12">
                  <c:v>5.3766514155351381E-3</c:v>
                </c:pt>
                <c:pt idx="13">
                  <c:v>5.5930917777564666E-3</c:v>
                </c:pt>
                <c:pt idx="14">
                  <c:v>5.8080289994297497E-3</c:v>
                </c:pt>
                <c:pt idx="15">
                  <c:v>6.0216795426652949E-3</c:v>
                </c:pt>
                <c:pt idx="16">
                  <c:v>6.2342198900200265E-3</c:v>
                </c:pt>
                <c:pt idx="17">
                  <c:v>6.4457957781135986E-3</c:v>
                </c:pt>
                <c:pt idx="18">
                  <c:v>6.6565288606403516E-3</c:v>
                </c:pt>
                <c:pt idx="19">
                  <c:v>6.6565288606403516E-3</c:v>
                </c:pt>
                <c:pt idx="20">
                  <c:v>7.0758611669004745E-3</c:v>
                </c:pt>
                <c:pt idx="21">
                  <c:v>7.4928678379587018E-3</c:v>
                </c:pt>
                <c:pt idx="22">
                  <c:v>7.9080298891247985E-3</c:v>
                </c:pt>
                <c:pt idx="23">
                  <c:v>8.321710472854368E-3</c:v>
                </c:pt>
                <c:pt idx="24">
                  <c:v>8.7341886436608646E-3</c:v>
                </c:pt>
                <c:pt idx="25">
                  <c:v>9.1456821126743772E-3</c:v>
                </c:pt>
                <c:pt idx="26">
                  <c:v>9.5563629826451949E-3</c:v>
                </c:pt>
                <c:pt idx="27">
                  <c:v>9.9663689077800575E-3</c:v>
                </c:pt>
                <c:pt idx="28">
                  <c:v>1.0375811102663619E-2</c:v>
                </c:pt>
                <c:pt idx="29">
                  <c:v>1.0784780303824806E-2</c:v>
                </c:pt>
                <c:pt idx="30">
                  <c:v>1.1193351114768119E-2</c:v>
                </c:pt>
                <c:pt idx="31">
                  <c:v>1.1601585398301778E-2</c:v>
                </c:pt>
                <c:pt idx="32">
                  <c:v>1.2009534751925321E-2</c:v>
                </c:pt>
                <c:pt idx="33">
                  <c:v>1.2417242524518911E-2</c:v>
                </c:pt>
                <c:pt idx="34">
                  <c:v>1.2824745336252295E-2</c:v>
                </c:pt>
                <c:pt idx="35">
                  <c:v>1.32320742840703E-2</c:v>
                </c:pt>
                <c:pt idx="36">
                  <c:v>1.363925589023918E-2</c:v>
                </c:pt>
                <c:pt idx="37">
                  <c:v>1.4046312903541148E-2</c:v>
                </c:pt>
                <c:pt idx="38">
                  <c:v>1.4453264887141225E-2</c:v>
                </c:pt>
                <c:pt idx="39">
                  <c:v>1.4860128756215542E-2</c:v>
                </c:pt>
                <c:pt idx="40">
                  <c:v>1.5266919175763893E-2</c:v>
                </c:pt>
                <c:pt idx="41">
                  <c:v>1.5673648880399484E-2</c:v>
                </c:pt>
                <c:pt idx="42">
                  <c:v>1.6080328995078885E-2</c:v>
                </c:pt>
                <c:pt idx="43">
                  <c:v>1.6486969243319122E-2</c:v>
                </c:pt>
                <c:pt idx="44">
                  <c:v>1.6893578151527741E-2</c:v>
                </c:pt>
                <c:pt idx="45">
                  <c:v>1.7300163203830279E-2</c:v>
                </c:pt>
                <c:pt idx="46">
                  <c:v>1.7706730995393126E-2</c:v>
                </c:pt>
                <c:pt idx="47">
                  <c:v>1.8113287344360518E-2</c:v>
                </c:pt>
                <c:pt idx="48">
                  <c:v>1.8519837394615084E-2</c:v>
                </c:pt>
                <c:pt idx="49">
                  <c:v>1.8926385680789696E-2</c:v>
                </c:pt>
                <c:pt idx="50">
                  <c:v>1.9332936240211606E-2</c:v>
                </c:pt>
                <c:pt idx="51">
                  <c:v>1.9739492633456229E-2</c:v>
                </c:pt>
                <c:pt idx="52">
                  <c:v>2.0146058041835196E-2</c:v>
                </c:pt>
                <c:pt idx="53">
                  <c:v>2.0552635273640953E-2</c:v>
                </c:pt>
                <c:pt idx="54">
                  <c:v>2.0959226824848451E-2</c:v>
                </c:pt>
                <c:pt idx="55">
                  <c:v>2.1365834934049449E-2</c:v>
                </c:pt>
                <c:pt idx="56">
                  <c:v>2.1772461567786186E-2</c:v>
                </c:pt>
                <c:pt idx="57">
                  <c:v>2.217910848972501E-2</c:v>
                </c:pt>
                <c:pt idx="58">
                  <c:v>2.2585777246112392E-2</c:v>
                </c:pt>
                <c:pt idx="59">
                  <c:v>2.299246924495002E-2</c:v>
                </c:pt>
                <c:pt idx="60">
                  <c:v>2.3399185708422591E-2</c:v>
                </c:pt>
                <c:pt idx="61">
                  <c:v>2.3805927724046251E-2</c:v>
                </c:pt>
                <c:pt idx="62">
                  <c:v>2.4212696258683747E-2</c:v>
                </c:pt>
                <c:pt idx="63">
                  <c:v>2.4619492165465683E-2</c:v>
                </c:pt>
                <c:pt idx="64">
                  <c:v>2.5026316200784351E-2</c:v>
                </c:pt>
                <c:pt idx="65">
                  <c:v>2.5433169026829194E-2</c:v>
                </c:pt>
                <c:pt idx="66">
                  <c:v>2.5840051210785458E-2</c:v>
                </c:pt>
                <c:pt idx="67">
                  <c:v>2.6246963262179221E-2</c:v>
                </c:pt>
                <c:pt idx="68">
                  <c:v>2.6653905630993589E-2</c:v>
                </c:pt>
                <c:pt idx="69">
                  <c:v>2.7060878676480174E-2</c:v>
                </c:pt>
                <c:pt idx="70">
                  <c:v>2.7467882729500761E-2</c:v>
                </c:pt>
                <c:pt idx="71">
                  <c:v>2.7874918073363897E-2</c:v>
                </c:pt>
                <c:pt idx="72">
                  <c:v>2.8281984922557363E-2</c:v>
                </c:pt>
                <c:pt idx="73">
                  <c:v>2.86890834706463E-2</c:v>
                </c:pt>
                <c:pt idx="74">
                  <c:v>2.9096213884686289E-2</c:v>
                </c:pt>
                <c:pt idx="75">
                  <c:v>2.9503376256243191E-2</c:v>
                </c:pt>
                <c:pt idx="76">
                  <c:v>2.9910570695388061E-2</c:v>
                </c:pt>
                <c:pt idx="77">
                  <c:v>3.0317797265141076E-2</c:v>
                </c:pt>
                <c:pt idx="78">
                  <c:v>3.0725055993596123E-2</c:v>
                </c:pt>
                <c:pt idx="79">
                  <c:v>3.1132346889745192E-2</c:v>
                </c:pt>
                <c:pt idx="80">
                  <c:v>3.1539669964185134E-2</c:v>
                </c:pt>
                <c:pt idx="81">
                  <c:v>3.1947025188483531E-2</c:v>
                </c:pt>
                <c:pt idx="82">
                  <c:v>3.2354412518073916E-2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334344"/>
        <c:axId val="486337480"/>
      </c:scatterChart>
      <c:valAx>
        <c:axId val="486334344"/>
        <c:scaling>
          <c:orientation val="minMax"/>
          <c:max val="80"/>
          <c:min val="0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MOVEMENT</a:t>
                </a:r>
              </a:p>
            </c:rich>
          </c:tx>
          <c:layout>
            <c:manualLayout>
              <c:xMode val="edge"/>
              <c:yMode val="edge"/>
              <c:x val="0.47912082245025761"/>
              <c:y val="0.936140427197981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337480"/>
        <c:crosses val="autoZero"/>
        <c:crossBetween val="midCat"/>
        <c:majorUnit val="10"/>
        <c:minorUnit val="5"/>
      </c:valAx>
      <c:valAx>
        <c:axId val="486337480"/>
        <c:scaling>
          <c:orientation val="minMax"/>
          <c:max val="4.0000000000000022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MOVEMENT/LOAD</a:t>
                </a:r>
              </a:p>
            </c:rich>
          </c:tx>
          <c:layout>
            <c:manualLayout>
              <c:xMode val="edge"/>
              <c:yMode val="edge"/>
              <c:x val="3.5164835164835165E-2"/>
              <c:y val="0.272109446104038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0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33434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825339146130076"/>
          <c:y val="0.64940923130465378"/>
          <c:w val="0.29927238173457804"/>
          <c:h val="0.15974507330230292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333333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2358060505595"/>
          <c:y val="7.0739257592800892E-2"/>
          <c:w val="0.76082283464567146"/>
          <c:h val="0.76015358080239959"/>
        </c:manualLayout>
      </c:layout>
      <c:scatterChart>
        <c:scatterStyle val="lineMarker"/>
        <c:varyColors val="0"/>
        <c:ser>
          <c:idx val="4"/>
          <c:order val="0"/>
          <c:tx>
            <c:v>UniPile for C2 2017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Pt>
            <c:idx val="16"/>
            <c:bubble3D val="0"/>
            <c:spPr>
              <a:ln>
                <a:solidFill>
                  <a:srgbClr val="0000FF"/>
                </a:solidFill>
                <a:prstDash val="sysDash"/>
              </a:ln>
            </c:spPr>
          </c:dPt>
          <c:xVal>
            <c:numRef>
              <c:f>'Pile TP1'!$W$7:$W$157</c:f>
              <c:numCache>
                <c:formatCode>#,##0.00</c:formatCode>
                <c:ptCount val="151"/>
                <c:pt idx="0">
                  <c:v>0</c:v>
                </c:pt>
                <c:pt idx="1">
                  <c:v>0.80455237199999996</c:v>
                </c:pt>
                <c:pt idx="2">
                  <c:v>0.80497899299999998</c:v>
                </c:pt>
                <c:pt idx="3">
                  <c:v>0.80541374399999999</c:v>
                </c:pt>
                <c:pt idx="4">
                  <c:v>0.80585928500000004</c:v>
                </c:pt>
                <c:pt idx="5">
                  <c:v>0.806091012</c:v>
                </c:pt>
                <c:pt idx="6">
                  <c:v>0.80613899700000002</c:v>
                </c:pt>
                <c:pt idx="7">
                  <c:v>0.80618785299999995</c:v>
                </c:pt>
                <c:pt idx="8">
                  <c:v>0.80623779699999998</c:v>
                </c:pt>
                <c:pt idx="9">
                  <c:v>0.80628910799999998</c:v>
                </c:pt>
                <c:pt idx="10">
                  <c:v>0.80634213899999996</c:v>
                </c:pt>
                <c:pt idx="11">
                  <c:v>0.80639733400000002</c:v>
                </c:pt>
                <c:pt idx="12">
                  <c:v>0.80645525299999998</c:v>
                </c:pt>
                <c:pt idx="13">
                  <c:v>0.80651659200000003</c:v>
                </c:pt>
                <c:pt idx="14">
                  <c:v>0.80658221299999999</c:v>
                </c:pt>
                <c:pt idx="15">
                  <c:v>0.80665316799999998</c:v>
                </c:pt>
                <c:pt idx="16">
                  <c:v>0.80673072199999996</c:v>
                </c:pt>
                <c:pt idx="17">
                  <c:v>0.806816372</c:v>
                </c:pt>
                <c:pt idx="18">
                  <c:v>0.80691184500000002</c:v>
                </c:pt>
                <c:pt idx="19">
                  <c:v>0.80701908099999997</c:v>
                </c:pt>
                <c:pt idx="20">
                  <c:v>0.80714017699999996</c:v>
                </c:pt>
                <c:pt idx="21">
                  <c:v>0.80802446800000005</c:v>
                </c:pt>
                <c:pt idx="22">
                  <c:v>0.80946185299999995</c:v>
                </c:pt>
                <c:pt idx="23">
                  <c:v>0.80981094099999995</c:v>
                </c:pt>
                <c:pt idx="24">
                  <c:v>0.81017752600000004</c:v>
                </c:pt>
                <c:pt idx="25">
                  <c:v>0.81056035000000004</c:v>
                </c:pt>
                <c:pt idx="26">
                  <c:v>0.81095833399999995</c:v>
                </c:pt>
                <c:pt idx="27">
                  <c:v>0.81137062699999996</c:v>
                </c:pt>
                <c:pt idx="28">
                  <c:v>0.81179663400000002</c:v>
                </c:pt>
                <c:pt idx="29">
                  <c:v>0.81223603099999997</c:v>
                </c:pt>
                <c:pt idx="30">
                  <c:v>0.81268878099999997</c:v>
                </c:pt>
                <c:pt idx="31">
                  <c:v>0.81315515800000004</c:v>
                </c:pt>
                <c:pt idx="32">
                  <c:v>0.81363577399999998</c:v>
                </c:pt>
                <c:pt idx="33">
                  <c:v>0.81413162699999997</c:v>
                </c:pt>
                <c:pt idx="34">
                  <c:v>0.81464417300000003</c:v>
                </c:pt>
                <c:pt idx="35">
                  <c:v>0.81517541699999996</c:v>
                </c:pt>
                <c:pt idx="36">
                  <c:v>0.81572805199999998</c:v>
                </c:pt>
                <c:pt idx="37">
                  <c:v>0.816305638</c:v>
                </c:pt>
                <c:pt idx="38">
                  <c:v>0.81691283199999998</c:v>
                </c:pt>
                <c:pt idx="39">
                  <c:v>0.81755571000000005</c:v>
                </c:pt>
                <c:pt idx="40">
                  <c:v>0.81824216800000005</c:v>
                </c:pt>
                <c:pt idx="41">
                  <c:v>0.81898251099999997</c:v>
                </c:pt>
                <c:pt idx="42">
                  <c:v>0.81979059399999998</c:v>
                </c:pt>
                <c:pt idx="43">
                  <c:v>0.82068835399999995</c:v>
                </c:pt>
                <c:pt idx="44">
                  <c:v>0.82173435900000003</c:v>
                </c:pt>
                <c:pt idx="45">
                  <c:v>0.82320596599999996</c:v>
                </c:pt>
                <c:pt idx="46">
                  <c:v>0.82618403399999996</c:v>
                </c:pt>
                <c:pt idx="47">
                  <c:v>0.83198954700000005</c:v>
                </c:pt>
                <c:pt idx="48">
                  <c:v>0.84232163999999998</c:v>
                </c:pt>
                <c:pt idx="49">
                  <c:v>0.865830714</c:v>
                </c:pt>
                <c:pt idx="50">
                  <c:v>0.93271642499999996</c:v>
                </c:pt>
                <c:pt idx="51">
                  <c:v>0.97724118400000004</c:v>
                </c:pt>
                <c:pt idx="52">
                  <c:v>1.0144289500000001</c:v>
                </c:pt>
                <c:pt idx="53">
                  <c:v>1.0479119050000001</c:v>
                </c:pt>
                <c:pt idx="54">
                  <c:v>1.079043328</c:v>
                </c:pt>
                <c:pt idx="55">
                  <c:v>1.1085051589999999</c:v>
                </c:pt>
                <c:pt idx="56">
                  <c:v>1.136699237</c:v>
                </c:pt>
                <c:pt idx="57">
                  <c:v>1.1638865899999999</c:v>
                </c:pt>
                <c:pt idx="58">
                  <c:v>1.190248491</c:v>
                </c:pt>
                <c:pt idx="59">
                  <c:v>1.2159171010000001</c:v>
                </c:pt>
                <c:pt idx="60">
                  <c:v>1.449047945</c:v>
                </c:pt>
                <c:pt idx="61">
                  <c:v>1.658872315</c:v>
                </c:pt>
                <c:pt idx="62">
                  <c:v>1.8562183860000001</c:v>
                </c:pt>
                <c:pt idx="63">
                  <c:v>2.0451954630000002</c:v>
                </c:pt>
                <c:pt idx="64">
                  <c:v>2.2278656899999998</c:v>
                </c:pt>
                <c:pt idx="65">
                  <c:v>2.4054396059999998</c:v>
                </c:pt>
                <c:pt idx="66">
                  <c:v>2.5787067440000002</c:v>
                </c:pt>
                <c:pt idx="67">
                  <c:v>2.7482229760000001</c:v>
                </c:pt>
                <c:pt idx="68">
                  <c:v>2.9144029439999999</c:v>
                </c:pt>
                <c:pt idx="69">
                  <c:v>3.704735758</c:v>
                </c:pt>
                <c:pt idx="70">
                  <c:v>4.4429558159999996</c:v>
                </c:pt>
                <c:pt idx="71">
                  <c:v>5.1423263950000004</c:v>
                </c:pt>
                <c:pt idx="72">
                  <c:v>5.8113898480000001</c:v>
                </c:pt>
                <c:pt idx="73">
                  <c:v>6.456268734</c:v>
                </c:pt>
                <c:pt idx="74">
                  <c:v>7.0815852120000002</c:v>
                </c:pt>
                <c:pt idx="75">
                  <c:v>7.6909223950000003</c:v>
                </c:pt>
                <c:pt idx="76">
                  <c:v>8.2870964049999998</c:v>
                </c:pt>
                <c:pt idx="77">
                  <c:v>8.8723376389999995</c:v>
                </c:pt>
                <c:pt idx="78">
                  <c:v>9.4484222869999996</c:v>
                </c:pt>
                <c:pt idx="79">
                  <c:v>10.016772509999999</c:v>
                </c:pt>
                <c:pt idx="80">
                  <c:v>10.57853418</c:v>
                </c:pt>
                <c:pt idx="81">
                  <c:v>11.13463737</c:v>
                </c:pt>
                <c:pt idx="82">
                  <c:v>11.685843139999999</c:v>
                </c:pt>
                <c:pt idx="83">
                  <c:v>12.23277953</c:v>
                </c:pt>
                <c:pt idx="84">
                  <c:v>12.775969290000001</c:v>
                </c:pt>
                <c:pt idx="85">
                  <c:v>13.315851139999999</c:v>
                </c:pt>
                <c:pt idx="86">
                  <c:v>13.8527962</c:v>
                </c:pt>
                <c:pt idx="87">
                  <c:v>13.8527962</c:v>
                </c:pt>
                <c:pt idx="88">
                  <c:v>14.91909618</c:v>
                </c:pt>
                <c:pt idx="89">
                  <c:v>15.97690644</c:v>
                </c:pt>
                <c:pt idx="90">
                  <c:v>17.027761640000001</c:v>
                </c:pt>
                <c:pt idx="91">
                  <c:v>18.072842560000002</c:v>
                </c:pt>
                <c:pt idx="92">
                  <c:v>19.113074130000001</c:v>
                </c:pt>
                <c:pt idx="93">
                  <c:v>20.14919218</c:v>
                </c:pt>
                <c:pt idx="94">
                  <c:v>21.181789940000002</c:v>
                </c:pt>
                <c:pt idx="95">
                  <c:v>22.211351390000001</c:v>
                </c:pt>
                <c:pt idx="96">
                  <c:v>23.23827545</c:v>
                </c:pt>
                <c:pt idx="97">
                  <c:v>24.26289405</c:v>
                </c:pt>
                <c:pt idx="98">
                  <c:v>25.285485659999999</c:v>
                </c:pt>
                <c:pt idx="99">
                  <c:v>26.306285720000002</c:v>
                </c:pt>
                <c:pt idx="100">
                  <c:v>27.325494620000001</c:v>
                </c:pt>
                <c:pt idx="101">
                  <c:v>28.34328404</c:v>
                </c:pt>
                <c:pt idx="102">
                  <c:v>29.359801919999999</c:v>
                </c:pt>
                <c:pt idx="103">
                  <c:v>30.375176410000002</c:v>
                </c:pt>
                <c:pt idx="104">
                  <c:v>31.389519079999999</c:v>
                </c:pt>
                <c:pt idx="105">
                  <c:v>32.402927529999999</c:v>
                </c:pt>
                <c:pt idx="106">
                  <c:v>33.415487489999997</c:v>
                </c:pt>
                <c:pt idx="107">
                  <c:v>34.427274580000002</c:v>
                </c:pt>
                <c:pt idx="108">
                  <c:v>35.438355770000001</c:v>
                </c:pt>
                <c:pt idx="109">
                  <c:v>36.448790539999997</c:v>
                </c:pt>
                <c:pt idx="110">
                  <c:v>37.458631939999997</c:v>
                </c:pt>
                <c:pt idx="111">
                  <c:v>38.467927420000002</c:v>
                </c:pt>
                <c:pt idx="112">
                  <c:v>39.476719520000003</c:v>
                </c:pt>
                <c:pt idx="113">
                  <c:v>40.485046519999997</c:v>
                </c:pt>
                <c:pt idx="114">
                  <c:v>41.492942980000002</c:v>
                </c:pt>
                <c:pt idx="115">
                  <c:v>42.500440099999999</c:v>
                </c:pt>
                <c:pt idx="116">
                  <c:v>43.50756621</c:v>
                </c:pt>
                <c:pt idx="117">
                  <c:v>44.514347030000003</c:v>
                </c:pt>
                <c:pt idx="118">
                  <c:v>45.520805969999998</c:v>
                </c:pt>
                <c:pt idx="119">
                  <c:v>46.526964419999999</c:v>
                </c:pt>
                <c:pt idx="120">
                  <c:v>47.532841910000002</c:v>
                </c:pt>
                <c:pt idx="121">
                  <c:v>48.538456359999998</c:v>
                </c:pt>
                <c:pt idx="122">
                  <c:v>49.543824190000002</c:v>
                </c:pt>
                <c:pt idx="123">
                  <c:v>50.548960510000001</c:v>
                </c:pt>
                <c:pt idx="124">
                  <c:v>51.55387923</c:v>
                </c:pt>
                <c:pt idx="125">
                  <c:v>52.558593199999997</c:v>
                </c:pt>
                <c:pt idx="126">
                  <c:v>53.563114259999999</c:v>
                </c:pt>
                <c:pt idx="127">
                  <c:v>54.567453389999997</c:v>
                </c:pt>
                <c:pt idx="128">
                  <c:v>55.571620760000002</c:v>
                </c:pt>
                <c:pt idx="129">
                  <c:v>56.575625799999997</c:v>
                </c:pt>
                <c:pt idx="130">
                  <c:v>57.579477269999998</c:v>
                </c:pt>
                <c:pt idx="131">
                  <c:v>58.583183329999997</c:v>
                </c:pt>
                <c:pt idx="132">
                  <c:v>59.586751569999997</c:v>
                </c:pt>
                <c:pt idx="133">
                  <c:v>60.590189080000002</c:v>
                </c:pt>
                <c:pt idx="134">
                  <c:v>61.593502460000003</c:v>
                </c:pt>
                <c:pt idx="135">
                  <c:v>62.596697910000003</c:v>
                </c:pt>
                <c:pt idx="136">
                  <c:v>63.599781210000003</c:v>
                </c:pt>
                <c:pt idx="137">
                  <c:v>64.602757769999997</c:v>
                </c:pt>
                <c:pt idx="138">
                  <c:v>65.605632670000006</c:v>
                </c:pt>
                <c:pt idx="139">
                  <c:v>66.608410689999999</c:v>
                </c:pt>
                <c:pt idx="140">
                  <c:v>67.611096309999994</c:v>
                </c:pt>
                <c:pt idx="141">
                  <c:v>68.613693729999994</c:v>
                </c:pt>
                <c:pt idx="142">
                  <c:v>69.616206919999996</c:v>
                </c:pt>
                <c:pt idx="143">
                  <c:v>70.618639619999996</c:v>
                </c:pt>
                <c:pt idx="144">
                  <c:v>71.620995350000001</c:v>
                </c:pt>
                <c:pt idx="145">
                  <c:v>72.623277430000002</c:v>
                </c:pt>
                <c:pt idx="146">
                  <c:v>73.625489000000002</c:v>
                </c:pt>
                <c:pt idx="147">
                  <c:v>74.627633029999998</c:v>
                </c:pt>
                <c:pt idx="148">
                  <c:v>75.629712319999996</c:v>
                </c:pt>
                <c:pt idx="149">
                  <c:v>76.631729519999993</c:v>
                </c:pt>
                <c:pt idx="150">
                  <c:v>77.633687159999994</c:v>
                </c:pt>
              </c:numCache>
            </c:numRef>
          </c:xVal>
          <c:yVal>
            <c:numRef>
              <c:f>'Pile TP1'!$T$7:$T$157</c:f>
              <c:numCache>
                <c:formatCode>#,##0</c:formatCode>
                <c:ptCount val="151"/>
                <c:pt idx="0">
                  <c:v>0</c:v>
                </c:pt>
                <c:pt idx="1">
                  <c:v>692.54114979999997</c:v>
                </c:pt>
                <c:pt idx="2">
                  <c:v>692.78960949999998</c:v>
                </c:pt>
                <c:pt idx="3">
                  <c:v>693.04272419999995</c:v>
                </c:pt>
                <c:pt idx="4">
                  <c:v>693.30203779999999</c:v>
                </c:pt>
                <c:pt idx="5">
                  <c:v>693.4368743</c:v>
                </c:pt>
                <c:pt idx="6">
                  <c:v>693.46479299999999</c:v>
                </c:pt>
                <c:pt idx="7">
                  <c:v>693.49321680000003</c:v>
                </c:pt>
                <c:pt idx="8">
                  <c:v>693.52227310000001</c:v>
                </c:pt>
                <c:pt idx="9">
                  <c:v>693.55212340000003</c:v>
                </c:pt>
                <c:pt idx="10">
                  <c:v>693.58297300000004</c:v>
                </c:pt>
                <c:pt idx="11">
                  <c:v>693.61508049999998</c:v>
                </c:pt>
                <c:pt idx="12">
                  <c:v>693.64877100000001</c:v>
                </c:pt>
                <c:pt idx="13">
                  <c:v>693.68444969999996</c:v>
                </c:pt>
                <c:pt idx="14">
                  <c:v>693.72261700000001</c:v>
                </c:pt>
                <c:pt idx="15">
                  <c:v>693.76388440000005</c:v>
                </c:pt>
                <c:pt idx="16">
                  <c:v>693.80898760000002</c:v>
                </c:pt>
                <c:pt idx="17">
                  <c:v>693.85879609999995</c:v>
                </c:pt>
                <c:pt idx="18">
                  <c:v>693.91431379999995</c:v>
                </c:pt>
                <c:pt idx="19">
                  <c:v>693.97666679999998</c:v>
                </c:pt>
                <c:pt idx="20">
                  <c:v>694.04707299999995</c:v>
                </c:pt>
                <c:pt idx="21">
                  <c:v>694.56101860000001</c:v>
                </c:pt>
                <c:pt idx="22">
                  <c:v>695.39571709999996</c:v>
                </c:pt>
                <c:pt idx="23">
                  <c:v>695.59830360000001</c:v>
                </c:pt>
                <c:pt idx="24">
                  <c:v>695.81098980000002</c:v>
                </c:pt>
                <c:pt idx="25">
                  <c:v>696.03303719999997</c:v>
                </c:pt>
                <c:pt idx="26">
                  <c:v>696.26381300000003</c:v>
                </c:pt>
                <c:pt idx="27">
                  <c:v>696.50281689999997</c:v>
                </c:pt>
                <c:pt idx="28">
                  <c:v>696.74969620000002</c:v>
                </c:pt>
                <c:pt idx="29">
                  <c:v>697.00425619999999</c:v>
                </c:pt>
                <c:pt idx="30">
                  <c:v>697.26646909999999</c:v>
                </c:pt>
                <c:pt idx="31">
                  <c:v>697.53648529999998</c:v>
                </c:pt>
                <c:pt idx="32">
                  <c:v>697.8146514</c:v>
                </c:pt>
                <c:pt idx="33">
                  <c:v>698.10153709999997</c:v>
                </c:pt>
                <c:pt idx="34">
                  <c:v>698.39797410000006</c:v>
                </c:pt>
                <c:pt idx="35">
                  <c:v>698.70511239999996</c:v>
                </c:pt>
                <c:pt idx="36">
                  <c:v>699.02449609999996</c:v>
                </c:pt>
                <c:pt idx="37">
                  <c:v>699.35816569999997</c:v>
                </c:pt>
                <c:pt idx="38">
                  <c:v>699.70879449999995</c:v>
                </c:pt>
                <c:pt idx="39">
                  <c:v>700.07986579999999</c:v>
                </c:pt>
                <c:pt idx="40">
                  <c:v>700.47590779999996</c:v>
                </c:pt>
                <c:pt idx="41">
                  <c:v>700.90282500000001</c:v>
                </c:pt>
                <c:pt idx="42">
                  <c:v>701.36855370000001</c:v>
                </c:pt>
                <c:pt idx="43">
                  <c:v>701.88566030000004</c:v>
                </c:pt>
                <c:pt idx="44">
                  <c:v>702.48774979999996</c:v>
                </c:pt>
                <c:pt idx="45">
                  <c:v>703.3340819</c:v>
                </c:pt>
                <c:pt idx="46">
                  <c:v>705.04411319999997</c:v>
                </c:pt>
                <c:pt idx="47">
                  <c:v>708.36673269999994</c:v>
                </c:pt>
                <c:pt idx="48">
                  <c:v>714.23465629999998</c:v>
                </c:pt>
                <c:pt idx="49">
                  <c:v>727.27514340000005</c:v>
                </c:pt>
                <c:pt idx="50">
                  <c:v>761.4360236</c:v>
                </c:pt>
                <c:pt idx="51">
                  <c:v>782.03051830000004</c:v>
                </c:pt>
                <c:pt idx="52">
                  <c:v>798.17763400000001</c:v>
                </c:pt>
                <c:pt idx="53">
                  <c:v>812.01319450000005</c:v>
                </c:pt>
                <c:pt idx="54">
                  <c:v>824.34859089999998</c:v>
                </c:pt>
                <c:pt idx="55">
                  <c:v>835.60022909999998</c:v>
                </c:pt>
                <c:pt idx="56">
                  <c:v>846.01768360000005</c:v>
                </c:pt>
                <c:pt idx="57">
                  <c:v>855.76562669999998</c:v>
                </c:pt>
                <c:pt idx="58">
                  <c:v>864.96005579999996</c:v>
                </c:pt>
                <c:pt idx="59">
                  <c:v>873.68663679999997</c:v>
                </c:pt>
                <c:pt idx="60">
                  <c:v>944.91422829999999</c:v>
                </c:pt>
                <c:pt idx="61">
                  <c:v>1000.363852</c:v>
                </c:pt>
                <c:pt idx="62">
                  <c:v>1047.670226</c:v>
                </c:pt>
                <c:pt idx="63">
                  <c:v>1089.7789</c:v>
                </c:pt>
                <c:pt idx="64">
                  <c:v>1128.1598570000001</c:v>
                </c:pt>
                <c:pt idx="65">
                  <c:v>1163.660799</c:v>
                </c:pt>
                <c:pt idx="66">
                  <c:v>1196.8206299999999</c:v>
                </c:pt>
                <c:pt idx="67">
                  <c:v>1228.0074199999999</c:v>
                </c:pt>
                <c:pt idx="68">
                  <c:v>1257.4868750000001</c:v>
                </c:pt>
                <c:pt idx="69">
                  <c:v>1385.0049759999999</c:v>
                </c:pt>
                <c:pt idx="70">
                  <c:v>1488.0732069999999</c:v>
                </c:pt>
                <c:pt idx="71">
                  <c:v>1573.543645</c:v>
                </c:pt>
                <c:pt idx="72">
                  <c:v>1645.5384300000001</c:v>
                </c:pt>
                <c:pt idx="73">
                  <c:v>1706.908952</c:v>
                </c:pt>
                <c:pt idx="74">
                  <c:v>1759.7635519999999</c:v>
                </c:pt>
                <c:pt idx="75">
                  <c:v>1805.713242</c:v>
                </c:pt>
                <c:pt idx="76">
                  <c:v>1846.0099889999999</c:v>
                </c:pt>
                <c:pt idx="77">
                  <c:v>1881.636166</c:v>
                </c:pt>
                <c:pt idx="78">
                  <c:v>1913.36796</c:v>
                </c:pt>
                <c:pt idx="79">
                  <c:v>1941.8226890000001</c:v>
                </c:pt>
                <c:pt idx="80">
                  <c:v>1967.4948890000001</c:v>
                </c:pt>
                <c:pt idx="81">
                  <c:v>1990.7839550000001</c:v>
                </c:pt>
                <c:pt idx="82">
                  <c:v>2012.0152880000001</c:v>
                </c:pt>
                <c:pt idx="83">
                  <c:v>2031.456414</c:v>
                </c:pt>
                <c:pt idx="84">
                  <c:v>2049.3292689999998</c:v>
                </c:pt>
                <c:pt idx="85">
                  <c:v>2065.8195820000001</c:v>
                </c:pt>
                <c:pt idx="86">
                  <c:v>2081.0840739999999</c:v>
                </c:pt>
                <c:pt idx="87">
                  <c:v>2081.0840739999999</c:v>
                </c:pt>
                <c:pt idx="88">
                  <c:v>2108.4495339999999</c:v>
                </c:pt>
                <c:pt idx="89">
                  <c:v>2132.281896</c:v>
                </c:pt>
                <c:pt idx="90">
                  <c:v>2153.2242390000001</c:v>
                </c:pt>
                <c:pt idx="91">
                  <c:v>2171.7701689999999</c:v>
                </c:pt>
                <c:pt idx="92">
                  <c:v>2188.3056240000001</c:v>
                </c:pt>
                <c:pt idx="93">
                  <c:v>2203.1371669999999</c:v>
                </c:pt>
                <c:pt idx="94">
                  <c:v>2216.5116560000001</c:v>
                </c:pt>
                <c:pt idx="95">
                  <c:v>2228.6302660000001</c:v>
                </c:pt>
                <c:pt idx="96">
                  <c:v>2239.6586849999999</c:v>
                </c:pt>
                <c:pt idx="97">
                  <c:v>2249.7346600000001</c:v>
                </c:pt>
                <c:pt idx="98">
                  <c:v>2258.9736889999999</c:v>
                </c:pt>
                <c:pt idx="99">
                  <c:v>2267.4733510000001</c:v>
                </c:pt>
                <c:pt idx="100">
                  <c:v>2275.3166700000002</c:v>
                </c:pt>
                <c:pt idx="101">
                  <c:v>2282.5747329999999</c:v>
                </c:pt>
                <c:pt idx="102">
                  <c:v>2289.3087660000001</c:v>
                </c:pt>
                <c:pt idx="103">
                  <c:v>2295.5717869999999</c:v>
                </c:pt>
                <c:pt idx="104">
                  <c:v>2301.40994</c:v>
                </c:pt>
                <c:pt idx="105">
                  <c:v>2306.86357</c:v>
                </c:pt>
                <c:pt idx="106">
                  <c:v>2311.9681089999999</c:v>
                </c:pt>
                <c:pt idx="107">
                  <c:v>2316.7547970000001</c:v>
                </c:pt>
                <c:pt idx="108">
                  <c:v>2321.2512860000002</c:v>
                </c:pt>
                <c:pt idx="109">
                  <c:v>2325.4821400000001</c:v>
                </c:pt>
                <c:pt idx="110">
                  <c:v>2329.469251</c:v>
                </c:pt>
                <c:pt idx="111">
                  <c:v>2333.2321940000002</c:v>
                </c:pt>
                <c:pt idx="112">
                  <c:v>2336.7885219999998</c:v>
                </c:pt>
                <c:pt idx="113">
                  <c:v>2340.1540230000001</c:v>
                </c:pt>
                <c:pt idx="114">
                  <c:v>2343.3429350000001</c:v>
                </c:pt>
                <c:pt idx="115">
                  <c:v>2346.3681270000002</c:v>
                </c:pt>
                <c:pt idx="116">
                  <c:v>2349.2412639999998</c:v>
                </c:pt>
                <c:pt idx="117">
                  <c:v>2351.9729430000002</c:v>
                </c:pt>
                <c:pt idx="118">
                  <c:v>2354.5728079999999</c:v>
                </c:pt>
                <c:pt idx="119">
                  <c:v>2357.049661</c:v>
                </c:pt>
                <c:pt idx="120">
                  <c:v>2359.411544</c:v>
                </c:pt>
                <c:pt idx="121">
                  <c:v>2361.6658259999999</c:v>
                </c:pt>
                <c:pt idx="122">
                  <c:v>2363.8192669999999</c:v>
                </c:pt>
                <c:pt idx="123">
                  <c:v>2365.8780790000001</c:v>
                </c:pt>
                <c:pt idx="124">
                  <c:v>2367.847984</c:v>
                </c:pt>
                <c:pt idx="125">
                  <c:v>2369.734258</c:v>
                </c:pt>
                <c:pt idx="126">
                  <c:v>2371.5417750000001</c:v>
                </c:pt>
                <c:pt idx="127">
                  <c:v>2373.2750409999999</c:v>
                </c:pt>
                <c:pt idx="128">
                  <c:v>2374.9382329999999</c:v>
                </c:pt>
                <c:pt idx="129">
                  <c:v>2376.5352250000001</c:v>
                </c:pt>
                <c:pt idx="130">
                  <c:v>2378.0696149999999</c:v>
                </c:pt>
                <c:pt idx="131">
                  <c:v>2379.54475</c:v>
                </c:pt>
                <c:pt idx="132">
                  <c:v>2380.9637459999999</c:v>
                </c:pt>
                <c:pt idx="133">
                  <c:v>2382.3295090000001</c:v>
                </c:pt>
                <c:pt idx="134">
                  <c:v>2383.6447520000002</c:v>
                </c:pt>
                <c:pt idx="135">
                  <c:v>2384.91201</c:v>
                </c:pt>
                <c:pt idx="136">
                  <c:v>2386.1336529999999</c:v>
                </c:pt>
                <c:pt idx="137">
                  <c:v>2387.3119029999998</c:v>
                </c:pt>
                <c:pt idx="138">
                  <c:v>2388.4488409999999</c:v>
                </c:pt>
                <c:pt idx="139">
                  <c:v>2389.5464200000001</c:v>
                </c:pt>
                <c:pt idx="140">
                  <c:v>2390.6064759999999</c:v>
                </c:pt>
                <c:pt idx="141">
                  <c:v>2391.630733</c:v>
                </c:pt>
                <c:pt idx="142">
                  <c:v>2392.620813</c:v>
                </c:pt>
                <c:pt idx="143">
                  <c:v>2393.5782469999999</c:v>
                </c:pt>
                <c:pt idx="144">
                  <c:v>2394.5044739999998</c:v>
                </c:pt>
                <c:pt idx="145">
                  <c:v>2395.4008530000001</c:v>
                </c:pt>
                <c:pt idx="146">
                  <c:v>2396.2686680000002</c:v>
                </c:pt>
                <c:pt idx="147">
                  <c:v>2397.109132</c:v>
                </c:pt>
                <c:pt idx="148">
                  <c:v>2397.9233899999999</c:v>
                </c:pt>
                <c:pt idx="149">
                  <c:v>2398.7125270000001</c:v>
                </c:pt>
                <c:pt idx="150">
                  <c:v>2399.4775709999999</c:v>
                </c:pt>
              </c:numCache>
            </c:numRef>
          </c:yVal>
          <c:smooth val="0"/>
        </c:ser>
        <c:ser>
          <c:idx val="7"/>
          <c:order val="1"/>
          <c:tx>
            <c:v>Hansen 80 % Q-ult</c:v>
          </c:tx>
          <c:spPr>
            <a:ln w="12700">
              <a:solidFill>
                <a:srgbClr val="C00000"/>
              </a:solidFill>
            </a:ln>
          </c:spPr>
          <c:marker>
            <c:symbol val="square"/>
            <c:size val="5"/>
            <c:spPr>
              <a:noFill/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xVal>
            <c:numRef>
              <c:f>'Pile TP1'!$AS$8:$AS$10</c:f>
              <c:numCache>
                <c:formatCode>General</c:formatCode>
                <c:ptCount val="3"/>
                <c:pt idx="0" formatCode="0.00">
                  <c:v>5.0083862549999996</c:v>
                </c:pt>
                <c:pt idx="2" formatCode="0.00">
                  <c:v>10.016772509999999</c:v>
                </c:pt>
              </c:numCache>
            </c:numRef>
          </c:xVal>
          <c:yVal>
            <c:numRef>
              <c:f>'Pile TP1'!$AT$8:$AT$10</c:f>
              <c:numCache>
                <c:formatCode>General</c:formatCode>
                <c:ptCount val="3"/>
                <c:pt idx="0" formatCode="#,##0">
                  <c:v>1553.4581512000002</c:v>
                </c:pt>
                <c:pt idx="2" formatCode="#,##0">
                  <c:v>1941.8226890000001</c:v>
                </c:pt>
              </c:numCache>
            </c:numRef>
          </c:yVal>
          <c:smooth val="0"/>
        </c:ser>
        <c:ser>
          <c:idx val="0"/>
          <c:order val="2"/>
          <c:tx>
            <c:v>Hansen 80% Curve</c:v>
          </c:tx>
          <c:spPr>
            <a:ln w="12700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'Pile TP1'!$AN$7:$AN$167</c:f>
              <c:numCache>
                <c:formatCode>0.000</c:formatCode>
                <c:ptCount val="161"/>
                <c:pt idx="0">
                  <c:v>0</c:v>
                </c:pt>
                <c:pt idx="1">
                  <c:v>0.40227618599999998</c:v>
                </c:pt>
                <c:pt idx="2">
                  <c:v>0.40248949649999999</c:v>
                </c:pt>
                <c:pt idx="3">
                  <c:v>0.40270687199999999</c:v>
                </c:pt>
                <c:pt idx="4">
                  <c:v>0.40292964250000002</c:v>
                </c:pt>
                <c:pt idx="5">
                  <c:v>0.403045506</c:v>
                </c:pt>
                <c:pt idx="6">
                  <c:v>0.40306949850000001</c:v>
                </c:pt>
                <c:pt idx="7">
                  <c:v>0.40309392649999998</c:v>
                </c:pt>
                <c:pt idx="8">
                  <c:v>0.40311889849999999</c:v>
                </c:pt>
                <c:pt idx="9">
                  <c:v>0.40314455399999999</c:v>
                </c:pt>
                <c:pt idx="10">
                  <c:v>0.40317106949999998</c:v>
                </c:pt>
                <c:pt idx="11">
                  <c:v>0.40319866700000001</c:v>
                </c:pt>
                <c:pt idx="12">
                  <c:v>0.40322762649999999</c:v>
                </c:pt>
                <c:pt idx="13">
                  <c:v>0.40325829600000002</c:v>
                </c:pt>
                <c:pt idx="14">
                  <c:v>0.4032911065</c:v>
                </c:pt>
                <c:pt idx="15">
                  <c:v>0.40332658399999999</c:v>
                </c:pt>
                <c:pt idx="16">
                  <c:v>0.40336536099999998</c:v>
                </c:pt>
                <c:pt idx="17">
                  <c:v>0.403408186</c:v>
                </c:pt>
                <c:pt idx="18">
                  <c:v>0.40345592250000001</c:v>
                </c:pt>
                <c:pt idx="19">
                  <c:v>0.40350954049999999</c:v>
                </c:pt>
                <c:pt idx="20">
                  <c:v>0.40357008849999998</c:v>
                </c:pt>
                <c:pt idx="21">
                  <c:v>0.40401223400000003</c:v>
                </c:pt>
                <c:pt idx="22">
                  <c:v>0.40473092649999998</c:v>
                </c:pt>
                <c:pt idx="23">
                  <c:v>0.40490547049999998</c:v>
                </c:pt>
                <c:pt idx="24">
                  <c:v>0.40508876300000002</c:v>
                </c:pt>
                <c:pt idx="25">
                  <c:v>0.40528017500000002</c:v>
                </c:pt>
                <c:pt idx="26">
                  <c:v>0.40547916699999997</c:v>
                </c:pt>
                <c:pt idx="27">
                  <c:v>0.40568531349999998</c:v>
                </c:pt>
                <c:pt idx="28">
                  <c:v>0.40589831700000001</c:v>
                </c:pt>
                <c:pt idx="29">
                  <c:v>0.40611801549999998</c:v>
                </c:pt>
                <c:pt idx="30">
                  <c:v>0.40634439049999999</c:v>
                </c:pt>
                <c:pt idx="31">
                  <c:v>0.40657757900000002</c:v>
                </c:pt>
                <c:pt idx="32">
                  <c:v>0.40681788699999999</c:v>
                </c:pt>
                <c:pt idx="33">
                  <c:v>0.40706581349999998</c:v>
                </c:pt>
                <c:pt idx="34">
                  <c:v>0.40732208650000001</c:v>
                </c:pt>
                <c:pt idx="35">
                  <c:v>0.40758770849999998</c:v>
                </c:pt>
                <c:pt idx="36">
                  <c:v>0.40786402599999999</c:v>
                </c:pt>
                <c:pt idx="37">
                  <c:v>0.408152819</c:v>
                </c:pt>
                <c:pt idx="38">
                  <c:v>0.40845641599999999</c:v>
                </c:pt>
                <c:pt idx="39">
                  <c:v>0.40877785500000002</c:v>
                </c:pt>
                <c:pt idx="40">
                  <c:v>0.40912108400000002</c:v>
                </c:pt>
                <c:pt idx="41">
                  <c:v>0.40949125549999998</c:v>
                </c:pt>
                <c:pt idx="42">
                  <c:v>0.40989529699999999</c:v>
                </c:pt>
                <c:pt idx="43">
                  <c:v>0.41034417699999998</c:v>
                </c:pt>
                <c:pt idx="44">
                  <c:v>0.41086717950000001</c:v>
                </c:pt>
                <c:pt idx="45">
                  <c:v>0.41160298299999998</c:v>
                </c:pt>
                <c:pt idx="46">
                  <c:v>0.41309201699999998</c:v>
                </c:pt>
                <c:pt idx="47">
                  <c:v>0.41599477350000003</c:v>
                </c:pt>
                <c:pt idx="48">
                  <c:v>0.42116081999999999</c:v>
                </c:pt>
                <c:pt idx="49">
                  <c:v>0.432915357</c:v>
                </c:pt>
                <c:pt idx="50">
                  <c:v>0.46635821249999998</c:v>
                </c:pt>
                <c:pt idx="51">
                  <c:v>0.48862059200000002</c:v>
                </c:pt>
                <c:pt idx="52">
                  <c:v>0.50721447500000005</c:v>
                </c:pt>
                <c:pt idx="53">
                  <c:v>0.52395595250000004</c:v>
                </c:pt>
                <c:pt idx="54">
                  <c:v>0.53952166400000001</c:v>
                </c:pt>
                <c:pt idx="55">
                  <c:v>0.55425257949999995</c:v>
                </c:pt>
                <c:pt idx="56">
                  <c:v>0.56834961849999999</c:v>
                </c:pt>
                <c:pt idx="57">
                  <c:v>0.58194329499999997</c:v>
                </c:pt>
                <c:pt idx="58">
                  <c:v>0.59512424549999998</c:v>
                </c:pt>
                <c:pt idx="59">
                  <c:v>0.60795855050000003</c:v>
                </c:pt>
                <c:pt idx="60">
                  <c:v>0.7245239725</c:v>
                </c:pt>
                <c:pt idx="61">
                  <c:v>0.82943615749999999</c:v>
                </c:pt>
                <c:pt idx="62">
                  <c:v>0.92810919300000005</c:v>
                </c:pt>
                <c:pt idx="63">
                  <c:v>1.0225977315000001</c:v>
                </c:pt>
                <c:pt idx="64">
                  <c:v>1.1139328449999999</c:v>
                </c:pt>
                <c:pt idx="65">
                  <c:v>1.2027198029999999</c:v>
                </c:pt>
                <c:pt idx="66">
                  <c:v>1.2893533720000001</c:v>
                </c:pt>
                <c:pt idx="67">
                  <c:v>1.374111488</c:v>
                </c:pt>
                <c:pt idx="68">
                  <c:v>1.4572014719999999</c:v>
                </c:pt>
                <c:pt idx="69">
                  <c:v>1.852367879</c:v>
                </c:pt>
                <c:pt idx="70">
                  <c:v>2.2214779079999998</c:v>
                </c:pt>
                <c:pt idx="71">
                  <c:v>2.5711631975000002</c:v>
                </c:pt>
                <c:pt idx="72">
                  <c:v>2.9056949240000001</c:v>
                </c:pt>
                <c:pt idx="73">
                  <c:v>3.228134367</c:v>
                </c:pt>
                <c:pt idx="74">
                  <c:v>3.5407926060000001</c:v>
                </c:pt>
                <c:pt idx="75">
                  <c:v>3.8454611975000002</c:v>
                </c:pt>
                <c:pt idx="76">
                  <c:v>4.1435482024999999</c:v>
                </c:pt>
                <c:pt idx="77">
                  <c:v>4.4361688194999997</c:v>
                </c:pt>
                <c:pt idx="78">
                  <c:v>4.7242111434999998</c:v>
                </c:pt>
                <c:pt idx="79">
                  <c:v>5.0083862549999996</c:v>
                </c:pt>
                <c:pt idx="80">
                  <c:v>5.2892670900000001</c:v>
                </c:pt>
                <c:pt idx="81">
                  <c:v>5.567318685</c:v>
                </c:pt>
                <c:pt idx="82">
                  <c:v>5.8429215699999997</c:v>
                </c:pt>
                <c:pt idx="83">
                  <c:v>6.1163897650000001</c:v>
                </c:pt>
                <c:pt idx="84">
                  <c:v>6.3879846450000004</c:v>
                </c:pt>
                <c:pt idx="85">
                  <c:v>6.6579255699999997</c:v>
                </c:pt>
                <c:pt idx="86">
                  <c:v>6.9263981000000001</c:v>
                </c:pt>
                <c:pt idx="87">
                  <c:v>6.9263981000000001</c:v>
                </c:pt>
                <c:pt idx="88">
                  <c:v>7.4595480900000002</c:v>
                </c:pt>
                <c:pt idx="89">
                  <c:v>7.9884532200000002</c:v>
                </c:pt>
                <c:pt idx="90">
                  <c:v>8.5138808200000007</c:v>
                </c:pt>
                <c:pt idx="91">
                  <c:v>9.0364212800000008</c:v>
                </c:pt>
                <c:pt idx="92">
                  <c:v>9.5565370650000006</c:v>
                </c:pt>
                <c:pt idx="93">
                  <c:v>10.07459609</c:v>
                </c:pt>
                <c:pt idx="94">
                  <c:v>10.590894970000001</c:v>
                </c:pt>
                <c:pt idx="95">
                  <c:v>11.105675695</c:v>
                </c:pt>
                <c:pt idx="96">
                  <c:v>11.619137725</c:v>
                </c:pt>
                <c:pt idx="97">
                  <c:v>12.131447025</c:v>
                </c:pt>
                <c:pt idx="98">
                  <c:v>12.64274283</c:v>
                </c:pt>
                <c:pt idx="99">
                  <c:v>13.153142860000001</c:v>
                </c:pt>
                <c:pt idx="100">
                  <c:v>13.66274731</c:v>
                </c:pt>
                <c:pt idx="101">
                  <c:v>14.17164202</c:v>
                </c:pt>
                <c:pt idx="102">
                  <c:v>14.679900959999999</c:v>
                </c:pt>
                <c:pt idx="103">
                  <c:v>15.187588205000001</c:v>
                </c:pt>
                <c:pt idx="104">
                  <c:v>15.69475954</c:v>
                </c:pt>
                <c:pt idx="105">
                  <c:v>16.201463765</c:v>
                </c:pt>
                <c:pt idx="106">
                  <c:v>16.707743744999998</c:v>
                </c:pt>
                <c:pt idx="107">
                  <c:v>17.213637290000001</c:v>
                </c:pt>
                <c:pt idx="108">
                  <c:v>17.719177885000001</c:v>
                </c:pt>
                <c:pt idx="109">
                  <c:v>18.224395269999999</c:v>
                </c:pt>
                <c:pt idx="110">
                  <c:v>18.729315969999998</c:v>
                </c:pt>
                <c:pt idx="111">
                  <c:v>19.233963710000001</c:v>
                </c:pt>
                <c:pt idx="112">
                  <c:v>19.738359760000002</c:v>
                </c:pt>
                <c:pt idx="113">
                  <c:v>20.242523259999999</c:v>
                </c:pt>
                <c:pt idx="114">
                  <c:v>20.746471490000001</c:v>
                </c:pt>
                <c:pt idx="115">
                  <c:v>21.250220049999999</c:v>
                </c:pt>
                <c:pt idx="116">
                  <c:v>21.753783105</c:v>
                </c:pt>
                <c:pt idx="117">
                  <c:v>22.257173515000002</c:v>
                </c:pt>
                <c:pt idx="118">
                  <c:v>22.760402984999999</c:v>
                </c:pt>
                <c:pt idx="119">
                  <c:v>23.263482209999999</c:v>
                </c:pt>
                <c:pt idx="120">
                  <c:v>23.766420955000001</c:v>
                </c:pt>
                <c:pt idx="121">
                  <c:v>24.269228179999999</c:v>
                </c:pt>
                <c:pt idx="122">
                  <c:v>24.771912095000001</c:v>
                </c:pt>
                <c:pt idx="123">
                  <c:v>25.274480255</c:v>
                </c:pt>
                <c:pt idx="124">
                  <c:v>25.776939615</c:v>
                </c:pt>
                <c:pt idx="125">
                  <c:v>26.279296599999999</c:v>
                </c:pt>
                <c:pt idx="126">
                  <c:v>26.781557129999999</c:v>
                </c:pt>
                <c:pt idx="127">
                  <c:v>27.283726694999999</c:v>
                </c:pt>
                <c:pt idx="128">
                  <c:v>27.785810380000001</c:v>
                </c:pt>
                <c:pt idx="129">
                  <c:v>28.287812899999999</c:v>
                </c:pt>
                <c:pt idx="130">
                  <c:v>28.789738634999999</c:v>
                </c:pt>
                <c:pt idx="131">
                  <c:v>29.291591664999999</c:v>
                </c:pt>
                <c:pt idx="132">
                  <c:v>29.793375784999999</c:v>
                </c:pt>
                <c:pt idx="133">
                  <c:v>30.295094540000001</c:v>
                </c:pt>
                <c:pt idx="134">
                  <c:v>30.796751230000002</c:v>
                </c:pt>
                <c:pt idx="135">
                  <c:v>31.298348955000002</c:v>
                </c:pt>
                <c:pt idx="136">
                  <c:v>31.799890605000002</c:v>
                </c:pt>
                <c:pt idx="137">
                  <c:v>32.301378884999998</c:v>
                </c:pt>
                <c:pt idx="138">
                  <c:v>32.802816335000003</c:v>
                </c:pt>
                <c:pt idx="139">
                  <c:v>33.304205345</c:v>
                </c:pt>
                <c:pt idx="140">
                  <c:v>33.805548154999997</c:v>
                </c:pt>
                <c:pt idx="141">
                  <c:v>34.306846864999997</c:v>
                </c:pt>
                <c:pt idx="142">
                  <c:v>34.808103459999998</c:v>
                </c:pt>
                <c:pt idx="143">
                  <c:v>35.309319809999998</c:v>
                </c:pt>
                <c:pt idx="144">
                  <c:v>35.810497675000001</c:v>
                </c:pt>
                <c:pt idx="145">
                  <c:v>36.311638715000001</c:v>
                </c:pt>
                <c:pt idx="146">
                  <c:v>36.812744500000001</c:v>
                </c:pt>
                <c:pt idx="147">
                  <c:v>37.313816514999999</c:v>
                </c:pt>
                <c:pt idx="148">
                  <c:v>37.814856159999998</c:v>
                </c:pt>
                <c:pt idx="149">
                  <c:v>38.315864759999997</c:v>
                </c:pt>
                <c:pt idx="150">
                  <c:v>38.816843579999997</c:v>
                </c:pt>
                <c:pt idx="151">
                  <c:v>39.317793799999997</c:v>
                </c:pt>
                <c:pt idx="152">
                  <c:v>39.818716565000003</c:v>
                </c:pt>
                <c:pt idx="153">
                  <c:v>40.319612935000002</c:v>
                </c:pt>
                <c:pt idx="154">
                  <c:v>40.820483934999999</c:v>
                </c:pt>
                <c:pt idx="155">
                  <c:v>41.321330529999997</c:v>
                </c:pt>
                <c:pt idx="156">
                  <c:v>41.822153645</c:v>
                </c:pt>
                <c:pt idx="157">
                  <c:v>42.322954150000001</c:v>
                </c:pt>
              </c:numCache>
            </c:numRef>
          </c:xVal>
          <c:yVal>
            <c:numRef>
              <c:f>'Pile TP1'!$AO$7:$AO$167</c:f>
              <c:numCache>
                <c:formatCode>0.0</c:formatCode>
                <c:ptCount val="161"/>
                <c:pt idx="0">
                  <c:v>0</c:v>
                </c:pt>
                <c:pt idx="1">
                  <c:v>554.03291983999998</c:v>
                </c:pt>
                <c:pt idx="2">
                  <c:v>554.23168759999999</c:v>
                </c:pt>
                <c:pt idx="3">
                  <c:v>554.43417936000003</c:v>
                </c:pt>
                <c:pt idx="4">
                  <c:v>554.64163024000004</c:v>
                </c:pt>
                <c:pt idx="5">
                  <c:v>554.74949944000002</c:v>
                </c:pt>
                <c:pt idx="6">
                  <c:v>554.77183439999999</c:v>
                </c:pt>
                <c:pt idx="7">
                  <c:v>554.79457344000002</c:v>
                </c:pt>
                <c:pt idx="8">
                  <c:v>554.81781848000003</c:v>
                </c:pt>
                <c:pt idx="9">
                  <c:v>554.84169872000007</c:v>
                </c:pt>
                <c:pt idx="10">
                  <c:v>554.86637840000003</c:v>
                </c:pt>
                <c:pt idx="11">
                  <c:v>554.89206439999998</c:v>
                </c:pt>
                <c:pt idx="12">
                  <c:v>554.91901680000001</c:v>
                </c:pt>
                <c:pt idx="13">
                  <c:v>554.94755975999999</c:v>
                </c:pt>
                <c:pt idx="14">
                  <c:v>554.97809360000008</c:v>
                </c:pt>
                <c:pt idx="15">
                  <c:v>555.01110752000011</c:v>
                </c:pt>
                <c:pt idx="16">
                  <c:v>555.04719008000006</c:v>
                </c:pt>
                <c:pt idx="17">
                  <c:v>555.08703688000003</c:v>
                </c:pt>
                <c:pt idx="18">
                  <c:v>555.13145104</c:v>
                </c:pt>
                <c:pt idx="19">
                  <c:v>555.18133344</c:v>
                </c:pt>
                <c:pt idx="20">
                  <c:v>555.23765839999999</c:v>
                </c:pt>
                <c:pt idx="21">
                  <c:v>555.64881488000003</c:v>
                </c:pt>
                <c:pt idx="22">
                  <c:v>556.31657368000003</c:v>
                </c:pt>
                <c:pt idx="23">
                  <c:v>556.47864288000005</c:v>
                </c:pt>
                <c:pt idx="24">
                  <c:v>556.64879184000006</c:v>
                </c:pt>
                <c:pt idx="25">
                  <c:v>556.82642976</c:v>
                </c:pt>
                <c:pt idx="26">
                  <c:v>557.01105040000004</c:v>
                </c:pt>
                <c:pt idx="27">
                  <c:v>557.20225352</c:v>
                </c:pt>
                <c:pt idx="28">
                  <c:v>557.39975695999999</c:v>
                </c:pt>
                <c:pt idx="29">
                  <c:v>557.60340496000003</c:v>
                </c:pt>
                <c:pt idx="30">
                  <c:v>557.81317528</c:v>
                </c:pt>
                <c:pt idx="31">
                  <c:v>558.02918824000005</c:v>
                </c:pt>
                <c:pt idx="32">
                  <c:v>558.25172112000007</c:v>
                </c:pt>
                <c:pt idx="33">
                  <c:v>558.48122967999996</c:v>
                </c:pt>
                <c:pt idx="34">
                  <c:v>558.71837928000002</c:v>
                </c:pt>
                <c:pt idx="35">
                  <c:v>558.96408991999999</c:v>
                </c:pt>
                <c:pt idx="36">
                  <c:v>559.21959688000004</c:v>
                </c:pt>
                <c:pt idx="37">
                  <c:v>559.48653256</c:v>
                </c:pt>
                <c:pt idx="38">
                  <c:v>559.76703559999999</c:v>
                </c:pt>
                <c:pt idx="39">
                  <c:v>560.06389264000006</c:v>
                </c:pt>
                <c:pt idx="40">
                  <c:v>560.38072623999994</c:v>
                </c:pt>
                <c:pt idx="41">
                  <c:v>560.72226000000001</c:v>
                </c:pt>
                <c:pt idx="42">
                  <c:v>561.09484296000005</c:v>
                </c:pt>
                <c:pt idx="43">
                  <c:v>561.50852824000003</c:v>
                </c:pt>
                <c:pt idx="44">
                  <c:v>561.99019983999995</c:v>
                </c:pt>
                <c:pt idx="45">
                  <c:v>562.66726552</c:v>
                </c:pt>
                <c:pt idx="46">
                  <c:v>564.03529056000002</c:v>
                </c:pt>
                <c:pt idx="47">
                  <c:v>566.69338615999993</c:v>
                </c:pt>
                <c:pt idx="48">
                  <c:v>571.38772503999996</c:v>
                </c:pt>
                <c:pt idx="49">
                  <c:v>581.82011472000011</c:v>
                </c:pt>
                <c:pt idx="50">
                  <c:v>609.14881888000002</c:v>
                </c:pt>
                <c:pt idx="51">
                  <c:v>625.62441464000005</c:v>
                </c:pt>
                <c:pt idx="52">
                  <c:v>638.54210720000003</c:v>
                </c:pt>
                <c:pt idx="53">
                  <c:v>649.61055560000011</c:v>
                </c:pt>
                <c:pt idx="54">
                  <c:v>659.47887272000003</c:v>
                </c:pt>
                <c:pt idx="55">
                  <c:v>668.48018328000001</c:v>
                </c:pt>
                <c:pt idx="56">
                  <c:v>676.81414688000007</c:v>
                </c:pt>
                <c:pt idx="57">
                  <c:v>684.61250136000001</c:v>
                </c:pt>
                <c:pt idx="58">
                  <c:v>691.96804464000002</c:v>
                </c:pt>
                <c:pt idx="59">
                  <c:v>698.94930943999998</c:v>
                </c:pt>
                <c:pt idx="60">
                  <c:v>755.93138264000004</c:v>
                </c:pt>
                <c:pt idx="61">
                  <c:v>800.29108159999998</c:v>
                </c:pt>
                <c:pt idx="62">
                  <c:v>838.13618080000003</c:v>
                </c:pt>
                <c:pt idx="63">
                  <c:v>871.82312000000002</c:v>
                </c:pt>
                <c:pt idx="64">
                  <c:v>902.5278856000001</c:v>
                </c:pt>
                <c:pt idx="65">
                  <c:v>930.92863920000002</c:v>
                </c:pt>
                <c:pt idx="66">
                  <c:v>957.456504</c:v>
                </c:pt>
                <c:pt idx="67">
                  <c:v>982.405936</c:v>
                </c:pt>
                <c:pt idx="68">
                  <c:v>1005.9895000000001</c:v>
                </c:pt>
                <c:pt idx="69">
                  <c:v>1108.0039807999999</c:v>
                </c:pt>
                <c:pt idx="70">
                  <c:v>1190.4585655999999</c:v>
                </c:pt>
                <c:pt idx="71">
                  <c:v>1258.834916</c:v>
                </c:pt>
                <c:pt idx="72">
                  <c:v>1316.4307440000002</c:v>
                </c:pt>
                <c:pt idx="73">
                  <c:v>1365.5271616</c:v>
                </c:pt>
                <c:pt idx="74">
                  <c:v>1407.8108416</c:v>
                </c:pt>
                <c:pt idx="75">
                  <c:v>1444.5705936000002</c:v>
                </c:pt>
                <c:pt idx="76">
                  <c:v>1476.8079912000001</c:v>
                </c:pt>
                <c:pt idx="77">
                  <c:v>1505.3089328000001</c:v>
                </c:pt>
                <c:pt idx="78">
                  <c:v>1530.6943680000002</c:v>
                </c:pt>
                <c:pt idx="79">
                  <c:v>1553.4581512000002</c:v>
                </c:pt>
                <c:pt idx="80">
                  <c:v>1573.9959112000001</c:v>
                </c:pt>
                <c:pt idx="81">
                  <c:v>1592.6271640000002</c:v>
                </c:pt>
                <c:pt idx="82">
                  <c:v>1609.6122304</c:v>
                </c:pt>
                <c:pt idx="83">
                  <c:v>1625.1651312000001</c:v>
                </c:pt>
                <c:pt idx="84">
                  <c:v>1639.4634151999999</c:v>
                </c:pt>
                <c:pt idx="85">
                  <c:v>1652.6556656000002</c:v>
                </c:pt>
                <c:pt idx="86">
                  <c:v>1664.8672592</c:v>
                </c:pt>
                <c:pt idx="87">
                  <c:v>1664.8672592</c:v>
                </c:pt>
                <c:pt idx="88">
                  <c:v>1686.7596272000001</c:v>
                </c:pt>
                <c:pt idx="89">
                  <c:v>1705.8255168000001</c:v>
                </c:pt>
                <c:pt idx="90">
                  <c:v>1722.5793912000001</c:v>
                </c:pt>
                <c:pt idx="91">
                  <c:v>1737.4161352000001</c:v>
                </c:pt>
                <c:pt idx="92">
                  <c:v>1750.6444992000002</c:v>
                </c:pt>
                <c:pt idx="93">
                  <c:v>1762.5097335999999</c:v>
                </c:pt>
                <c:pt idx="94">
                  <c:v>1773.2093248000001</c:v>
                </c:pt>
                <c:pt idx="95">
                  <c:v>1782.9042128000001</c:v>
                </c:pt>
                <c:pt idx="96">
                  <c:v>1791.726948</c:v>
                </c:pt>
                <c:pt idx="97">
                  <c:v>1799.7877280000002</c:v>
                </c:pt>
                <c:pt idx="98">
                  <c:v>1807.1789512</c:v>
                </c:pt>
                <c:pt idx="99">
                  <c:v>1813.9786808000001</c:v>
                </c:pt>
                <c:pt idx="100">
                  <c:v>1820.2533360000002</c:v>
                </c:pt>
                <c:pt idx="101">
                  <c:v>1826.0597864000001</c:v>
                </c:pt>
                <c:pt idx="102">
                  <c:v>1831.4470128000003</c:v>
                </c:pt>
                <c:pt idx="103">
                  <c:v>1836.4574296000001</c:v>
                </c:pt>
                <c:pt idx="104">
                  <c:v>1841.1279520000001</c:v>
                </c:pt>
                <c:pt idx="105">
                  <c:v>1845.4908560000001</c:v>
                </c:pt>
                <c:pt idx="106">
                  <c:v>1849.5744872</c:v>
                </c:pt>
                <c:pt idx="107">
                  <c:v>1853.4038376000001</c:v>
                </c:pt>
                <c:pt idx="108">
                  <c:v>1857.0010288000003</c:v>
                </c:pt>
                <c:pt idx="109">
                  <c:v>1860.3857120000002</c:v>
                </c:pt>
                <c:pt idx="110">
                  <c:v>1863.5754008000001</c:v>
                </c:pt>
                <c:pt idx="111">
                  <c:v>1866.5857552000002</c:v>
                </c:pt>
                <c:pt idx="112">
                  <c:v>1869.4308176</c:v>
                </c:pt>
                <c:pt idx="113">
                  <c:v>1872.1232184</c:v>
                </c:pt>
                <c:pt idx="114">
                  <c:v>1874.6743480000002</c:v>
                </c:pt>
                <c:pt idx="115">
                  <c:v>1877.0945016000003</c:v>
                </c:pt>
                <c:pt idx="116">
                  <c:v>1879.3930111999998</c:v>
                </c:pt>
                <c:pt idx="117">
                  <c:v>1881.5783544000003</c:v>
                </c:pt>
                <c:pt idx="118">
                  <c:v>1883.6582464000001</c:v>
                </c:pt>
                <c:pt idx="119">
                  <c:v>1885.6397288000001</c:v>
                </c:pt>
                <c:pt idx="120">
                  <c:v>1887.5292352000001</c:v>
                </c:pt>
                <c:pt idx="121">
                  <c:v>1889.3326608</c:v>
                </c:pt>
                <c:pt idx="122">
                  <c:v>1891.0554136000001</c:v>
                </c:pt>
                <c:pt idx="123">
                  <c:v>1892.7024632000002</c:v>
                </c:pt>
                <c:pt idx="124">
                  <c:v>1894.2783872</c:v>
                </c:pt>
                <c:pt idx="125">
                  <c:v>1895.7874064</c:v>
                </c:pt>
                <c:pt idx="126">
                  <c:v>1897.2334200000003</c:v>
                </c:pt>
                <c:pt idx="127">
                  <c:v>1898.6200328</c:v>
                </c:pt>
                <c:pt idx="128">
                  <c:v>1899.9505864</c:v>
                </c:pt>
                <c:pt idx="129">
                  <c:v>1901.2281800000001</c:v>
                </c:pt>
                <c:pt idx="130">
                  <c:v>1902.455692</c:v>
                </c:pt>
                <c:pt idx="131">
                  <c:v>1903.6358</c:v>
                </c:pt>
                <c:pt idx="132">
                  <c:v>1904.7709967999999</c:v>
                </c:pt>
                <c:pt idx="133">
                  <c:v>1905.8636072000002</c:v>
                </c:pt>
                <c:pt idx="134">
                  <c:v>1906.9158016000001</c:v>
                </c:pt>
                <c:pt idx="135">
                  <c:v>1907.9296080000001</c:v>
                </c:pt>
                <c:pt idx="136">
                  <c:v>1908.9069224</c:v>
                </c:pt>
                <c:pt idx="137">
                  <c:v>1909.8495223999998</c:v>
                </c:pt>
                <c:pt idx="138">
                  <c:v>1910.7590728</c:v>
                </c:pt>
                <c:pt idx="139">
                  <c:v>1911.6371360000003</c:v>
                </c:pt>
                <c:pt idx="140">
                  <c:v>1912.4851808000001</c:v>
                </c:pt>
                <c:pt idx="141">
                  <c:v>1913.3045864000001</c:v>
                </c:pt>
                <c:pt idx="142">
                  <c:v>1914.0966504</c:v>
                </c:pt>
                <c:pt idx="143">
                  <c:v>1914.8625976000001</c:v>
                </c:pt>
                <c:pt idx="144">
                  <c:v>1915.6035792</c:v>
                </c:pt>
                <c:pt idx="145">
                  <c:v>1916.3206824000001</c:v>
                </c:pt>
                <c:pt idx="146">
                  <c:v>1917.0149344000001</c:v>
                </c:pt>
                <c:pt idx="147">
                  <c:v>1917.6873056000002</c:v>
                </c:pt>
                <c:pt idx="148">
                  <c:v>1918.338712</c:v>
                </c:pt>
                <c:pt idx="149">
                  <c:v>1918.9700216000001</c:v>
                </c:pt>
                <c:pt idx="150">
                  <c:v>1919.5820567999999</c:v>
                </c:pt>
                <c:pt idx="151">
                  <c:v>1920.1755952000001</c:v>
                </c:pt>
                <c:pt idx="152">
                  <c:v>1920.7513768000001</c:v>
                </c:pt>
                <c:pt idx="153">
                  <c:v>1921.3101008000003</c:v>
                </c:pt>
                <c:pt idx="154">
                  <c:v>1921.8524320000001</c:v>
                </c:pt>
                <c:pt idx="155">
                  <c:v>1922.3790040000001</c:v>
                </c:pt>
                <c:pt idx="156">
                  <c:v>1922.8904168000001</c:v>
                </c:pt>
                <c:pt idx="157">
                  <c:v>1923.3872415999999</c:v>
                </c:pt>
              </c:numCache>
            </c:numRef>
          </c:yVal>
          <c:smooth val="0"/>
        </c:ser>
        <c:ser>
          <c:idx val="1"/>
          <c:order val="3"/>
          <c:tx>
            <c:v>Hansen 90%, Q-ult</c:v>
          </c:tx>
          <c:spPr>
            <a:ln>
              <a:solidFill>
                <a:srgbClr val="FF0000"/>
              </a:solidFill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TP1'!$AV$8:$AV$10</c:f>
              <c:numCache>
                <c:formatCode>General</c:formatCode>
                <c:ptCount val="3"/>
                <c:pt idx="0" formatCode="0.00">
                  <c:v>8.5138808200000007</c:v>
                </c:pt>
                <c:pt idx="2" formatCode="0.00">
                  <c:v>17.027761640000001</c:v>
                </c:pt>
              </c:numCache>
            </c:numRef>
          </c:xVal>
          <c:yVal>
            <c:numRef>
              <c:f>'Pile TP1'!$AW$8:$AW$10</c:f>
              <c:numCache>
                <c:formatCode>General</c:formatCode>
                <c:ptCount val="3"/>
                <c:pt idx="0" formatCode="#,##0">
                  <c:v>1722.5793912000001</c:v>
                </c:pt>
                <c:pt idx="2" formatCode="#,##0">
                  <c:v>2153.2242390000001</c:v>
                </c:pt>
              </c:numCache>
            </c:numRef>
          </c:yVal>
          <c:smooth val="0"/>
        </c:ser>
        <c:ser>
          <c:idx val="2"/>
          <c:order val="4"/>
          <c:tx>
            <c:v>Hansen 90 % Curve</c:v>
          </c:tx>
          <c:marker>
            <c:symbol val="none"/>
          </c:marker>
          <c:xVal>
            <c:numRef>
              <c:f>'Pile TP1'!$AP$7:$AP$167</c:f>
              <c:numCache>
                <c:formatCode>0.000</c:formatCode>
                <c:ptCount val="161"/>
                <c:pt idx="0">
                  <c:v>0</c:v>
                </c:pt>
                <c:pt idx="1">
                  <c:v>0.20113809299999999</c:v>
                </c:pt>
                <c:pt idx="2">
                  <c:v>0.20124474824999999</c:v>
                </c:pt>
                <c:pt idx="3">
                  <c:v>0.201353436</c:v>
                </c:pt>
                <c:pt idx="4">
                  <c:v>0.20146482125000001</c:v>
                </c:pt>
                <c:pt idx="5">
                  <c:v>0.201522753</c:v>
                </c:pt>
                <c:pt idx="6">
                  <c:v>0.20153474925000001</c:v>
                </c:pt>
                <c:pt idx="7">
                  <c:v>0.20154696324999999</c:v>
                </c:pt>
                <c:pt idx="8">
                  <c:v>0.20155944924999999</c:v>
                </c:pt>
                <c:pt idx="9">
                  <c:v>0.20157227699999999</c:v>
                </c:pt>
                <c:pt idx="10">
                  <c:v>0.20158553474999999</c:v>
                </c:pt>
                <c:pt idx="11">
                  <c:v>0.20159933350000001</c:v>
                </c:pt>
                <c:pt idx="12">
                  <c:v>0.20161381325</c:v>
                </c:pt>
                <c:pt idx="13">
                  <c:v>0.20162914800000001</c:v>
                </c:pt>
                <c:pt idx="14">
                  <c:v>0.20164555325</c:v>
                </c:pt>
                <c:pt idx="15">
                  <c:v>0.20166329199999999</c:v>
                </c:pt>
                <c:pt idx="16">
                  <c:v>0.20168268049999999</c:v>
                </c:pt>
                <c:pt idx="17">
                  <c:v>0.201704093</c:v>
                </c:pt>
                <c:pt idx="18">
                  <c:v>0.20172796125</c:v>
                </c:pt>
                <c:pt idx="19">
                  <c:v>0.20175477024999999</c:v>
                </c:pt>
                <c:pt idx="20">
                  <c:v>0.20178504424999999</c:v>
                </c:pt>
                <c:pt idx="21">
                  <c:v>0.20200611700000001</c:v>
                </c:pt>
                <c:pt idx="22">
                  <c:v>0.20236546324999999</c:v>
                </c:pt>
                <c:pt idx="23">
                  <c:v>0.20245273524999999</c:v>
                </c:pt>
                <c:pt idx="24">
                  <c:v>0.20254438150000001</c:v>
                </c:pt>
                <c:pt idx="25">
                  <c:v>0.20264008750000001</c:v>
                </c:pt>
                <c:pt idx="26">
                  <c:v>0.20273958349999999</c:v>
                </c:pt>
                <c:pt idx="27">
                  <c:v>0.20284265674999999</c:v>
                </c:pt>
                <c:pt idx="28">
                  <c:v>0.2029491585</c:v>
                </c:pt>
                <c:pt idx="29">
                  <c:v>0.20305900774999999</c:v>
                </c:pt>
                <c:pt idx="30">
                  <c:v>0.20317219524999999</c:v>
                </c:pt>
                <c:pt idx="31">
                  <c:v>0.20328878950000001</c:v>
                </c:pt>
                <c:pt idx="32">
                  <c:v>0.20340894349999999</c:v>
                </c:pt>
                <c:pt idx="33">
                  <c:v>0.20353290674999999</c:v>
                </c:pt>
                <c:pt idx="34">
                  <c:v>0.20366104325000001</c:v>
                </c:pt>
                <c:pt idx="35">
                  <c:v>0.20379385424999999</c:v>
                </c:pt>
                <c:pt idx="36">
                  <c:v>0.203932013</c:v>
                </c:pt>
                <c:pt idx="37">
                  <c:v>0.2040764095</c:v>
                </c:pt>
                <c:pt idx="38">
                  <c:v>0.20422820799999999</c:v>
                </c:pt>
                <c:pt idx="39">
                  <c:v>0.20438892750000001</c:v>
                </c:pt>
                <c:pt idx="40">
                  <c:v>0.20456054200000001</c:v>
                </c:pt>
                <c:pt idx="41">
                  <c:v>0.20474562774999999</c:v>
                </c:pt>
                <c:pt idx="42">
                  <c:v>0.2049476485</c:v>
                </c:pt>
                <c:pt idx="43">
                  <c:v>0.20517208849999999</c:v>
                </c:pt>
                <c:pt idx="44">
                  <c:v>0.20543358975000001</c:v>
                </c:pt>
                <c:pt idx="45">
                  <c:v>0.20580149149999999</c:v>
                </c:pt>
                <c:pt idx="46">
                  <c:v>0.20654600849999999</c:v>
                </c:pt>
                <c:pt idx="47">
                  <c:v>0.20799738675000001</c:v>
                </c:pt>
                <c:pt idx="48">
                  <c:v>0.21058041</c:v>
                </c:pt>
                <c:pt idx="49">
                  <c:v>0.2164576785</c:v>
                </c:pt>
                <c:pt idx="50">
                  <c:v>0.23317910624999999</c:v>
                </c:pt>
                <c:pt idx="51">
                  <c:v>0.24431029600000001</c:v>
                </c:pt>
                <c:pt idx="52">
                  <c:v>0.25360723750000003</c:v>
                </c:pt>
                <c:pt idx="53">
                  <c:v>0.26197797625000002</c:v>
                </c:pt>
                <c:pt idx="54">
                  <c:v>0.26976083200000001</c:v>
                </c:pt>
                <c:pt idx="55">
                  <c:v>0.27712628974999998</c:v>
                </c:pt>
                <c:pt idx="56">
                  <c:v>0.28417480924999999</c:v>
                </c:pt>
                <c:pt idx="57">
                  <c:v>0.29097164749999999</c:v>
                </c:pt>
                <c:pt idx="58">
                  <c:v>0.29756212274999999</c:v>
                </c:pt>
                <c:pt idx="59">
                  <c:v>0.30397927525000001</c:v>
                </c:pt>
                <c:pt idx="60">
                  <c:v>0.36226198625</c:v>
                </c:pt>
                <c:pt idx="61">
                  <c:v>0.41471807875</c:v>
                </c:pt>
                <c:pt idx="62">
                  <c:v>0.46405459650000003</c:v>
                </c:pt>
                <c:pt idx="63">
                  <c:v>0.51129886575000005</c:v>
                </c:pt>
                <c:pt idx="64">
                  <c:v>0.55696642249999995</c:v>
                </c:pt>
                <c:pt idx="65">
                  <c:v>0.60135990149999996</c:v>
                </c:pt>
                <c:pt idx="66">
                  <c:v>0.64467668600000005</c:v>
                </c:pt>
                <c:pt idx="67">
                  <c:v>0.68705574400000002</c:v>
                </c:pt>
                <c:pt idx="68">
                  <c:v>0.72860073599999997</c:v>
                </c:pt>
                <c:pt idx="69">
                  <c:v>0.9261839395</c:v>
                </c:pt>
                <c:pt idx="70">
                  <c:v>1.1107389539999999</c:v>
                </c:pt>
                <c:pt idx="71">
                  <c:v>1.2855815987500001</c:v>
                </c:pt>
                <c:pt idx="72">
                  <c:v>1.452847462</c:v>
                </c:pt>
                <c:pt idx="73">
                  <c:v>1.6140671835</c:v>
                </c:pt>
                <c:pt idx="74">
                  <c:v>1.7703963030000001</c:v>
                </c:pt>
                <c:pt idx="75">
                  <c:v>1.9227305987500001</c:v>
                </c:pt>
                <c:pt idx="76">
                  <c:v>2.0717741012499999</c:v>
                </c:pt>
                <c:pt idx="77">
                  <c:v>2.2180844097499999</c:v>
                </c:pt>
                <c:pt idx="78">
                  <c:v>2.3621055717499999</c:v>
                </c:pt>
                <c:pt idx="79">
                  <c:v>2.5041931274999998</c:v>
                </c:pt>
                <c:pt idx="80">
                  <c:v>2.644633545</c:v>
                </c:pt>
                <c:pt idx="81">
                  <c:v>2.7836593425</c:v>
                </c:pt>
                <c:pt idx="82">
                  <c:v>2.9214607849999998</c:v>
                </c:pt>
                <c:pt idx="83">
                  <c:v>3.0581948825</c:v>
                </c:pt>
                <c:pt idx="84">
                  <c:v>3.1939923225000002</c:v>
                </c:pt>
                <c:pt idx="85">
                  <c:v>3.3289627849999999</c:v>
                </c:pt>
                <c:pt idx="86">
                  <c:v>3.4631990500000001</c:v>
                </c:pt>
                <c:pt idx="87">
                  <c:v>3.4631990500000001</c:v>
                </c:pt>
                <c:pt idx="88">
                  <c:v>3.7297740450000001</c:v>
                </c:pt>
                <c:pt idx="89">
                  <c:v>3.9942266100000001</c:v>
                </c:pt>
                <c:pt idx="90">
                  <c:v>4.2569404100000003</c:v>
                </c:pt>
                <c:pt idx="91">
                  <c:v>4.5182106400000004</c:v>
                </c:pt>
                <c:pt idx="92">
                  <c:v>4.7782685325000003</c:v>
                </c:pt>
                <c:pt idx="93">
                  <c:v>5.037298045</c:v>
                </c:pt>
                <c:pt idx="94">
                  <c:v>5.2954474850000004</c:v>
                </c:pt>
                <c:pt idx="95">
                  <c:v>5.5528378475000002</c:v>
                </c:pt>
                <c:pt idx="96">
                  <c:v>5.8095688624999999</c:v>
                </c:pt>
                <c:pt idx="97">
                  <c:v>6.0657235125</c:v>
                </c:pt>
                <c:pt idx="98">
                  <c:v>6.3213714149999998</c:v>
                </c:pt>
                <c:pt idx="99">
                  <c:v>6.5765714300000004</c:v>
                </c:pt>
                <c:pt idx="100">
                  <c:v>6.8313736550000002</c:v>
                </c:pt>
                <c:pt idx="101">
                  <c:v>7.0858210100000001</c:v>
                </c:pt>
                <c:pt idx="102">
                  <c:v>7.3399504799999997</c:v>
                </c:pt>
                <c:pt idx="103">
                  <c:v>7.5937941025000004</c:v>
                </c:pt>
                <c:pt idx="104">
                  <c:v>7.8473797699999999</c:v>
                </c:pt>
                <c:pt idx="105">
                  <c:v>8.1007318824999999</c:v>
                </c:pt>
                <c:pt idx="106">
                  <c:v>8.3538718724999992</c:v>
                </c:pt>
                <c:pt idx="107">
                  <c:v>8.6068186450000006</c:v>
                </c:pt>
                <c:pt idx="108">
                  <c:v>8.8595889425000003</c:v>
                </c:pt>
                <c:pt idx="109">
                  <c:v>9.1121976349999994</c:v>
                </c:pt>
                <c:pt idx="110">
                  <c:v>9.3646579849999991</c:v>
                </c:pt>
                <c:pt idx="111">
                  <c:v>9.6169818550000006</c:v>
                </c:pt>
                <c:pt idx="112">
                  <c:v>9.8691798800000008</c:v>
                </c:pt>
                <c:pt idx="113">
                  <c:v>10.121261629999999</c:v>
                </c:pt>
                <c:pt idx="114">
                  <c:v>10.373235745000001</c:v>
                </c:pt>
                <c:pt idx="115">
                  <c:v>10.625110025</c:v>
                </c:pt>
                <c:pt idx="116">
                  <c:v>10.8768915525</c:v>
                </c:pt>
                <c:pt idx="117">
                  <c:v>11.128586757500001</c:v>
                </c:pt>
                <c:pt idx="118">
                  <c:v>11.380201492499999</c:v>
                </c:pt>
                <c:pt idx="119">
                  <c:v>11.631741105</c:v>
                </c:pt>
                <c:pt idx="120">
                  <c:v>11.8832104775</c:v>
                </c:pt>
                <c:pt idx="121">
                  <c:v>12.134614089999999</c:v>
                </c:pt>
                <c:pt idx="122">
                  <c:v>12.385956047500001</c:v>
                </c:pt>
                <c:pt idx="123">
                  <c:v>12.6372401275</c:v>
                </c:pt>
                <c:pt idx="124">
                  <c:v>12.8884698075</c:v>
                </c:pt>
                <c:pt idx="125">
                  <c:v>13.139648299999999</c:v>
                </c:pt>
                <c:pt idx="126">
                  <c:v>13.390778565</c:v>
                </c:pt>
                <c:pt idx="127">
                  <c:v>13.641863347499999</c:v>
                </c:pt>
                <c:pt idx="128">
                  <c:v>13.89290519</c:v>
                </c:pt>
                <c:pt idx="129">
                  <c:v>14.143906449999999</c:v>
                </c:pt>
                <c:pt idx="130">
                  <c:v>14.3948693175</c:v>
                </c:pt>
                <c:pt idx="131">
                  <c:v>14.645795832499999</c:v>
                </c:pt>
                <c:pt idx="132">
                  <c:v>14.896687892499999</c:v>
                </c:pt>
                <c:pt idx="133">
                  <c:v>15.14754727</c:v>
                </c:pt>
                <c:pt idx="134">
                  <c:v>15.398375615000001</c:v>
                </c:pt>
                <c:pt idx="135">
                  <c:v>15.649174477500001</c:v>
                </c:pt>
                <c:pt idx="136">
                  <c:v>15.899945302500001</c:v>
                </c:pt>
                <c:pt idx="137">
                  <c:v>16.150689442499999</c:v>
                </c:pt>
                <c:pt idx="138">
                  <c:v>16.401408167500001</c:v>
                </c:pt>
                <c:pt idx="139">
                  <c:v>16.6521026725</c:v>
                </c:pt>
                <c:pt idx="140">
                  <c:v>16.902774077499998</c:v>
                </c:pt>
                <c:pt idx="141">
                  <c:v>17.153423432499999</c:v>
                </c:pt>
                <c:pt idx="142">
                  <c:v>17.404051729999999</c:v>
                </c:pt>
                <c:pt idx="143">
                  <c:v>17.654659904999999</c:v>
                </c:pt>
                <c:pt idx="144">
                  <c:v>17.9052488375</c:v>
                </c:pt>
                <c:pt idx="145">
                  <c:v>18.1558193575</c:v>
                </c:pt>
                <c:pt idx="146">
                  <c:v>18.40637225</c:v>
                </c:pt>
                <c:pt idx="147">
                  <c:v>18.6569082575</c:v>
                </c:pt>
                <c:pt idx="148">
                  <c:v>18.907428079999999</c:v>
                </c:pt>
                <c:pt idx="149">
                  <c:v>19.157932379999998</c:v>
                </c:pt>
                <c:pt idx="150">
                  <c:v>19.408421789999998</c:v>
                </c:pt>
                <c:pt idx="151">
                  <c:v>19.658896899999998</c:v>
                </c:pt>
                <c:pt idx="152">
                  <c:v>19.909358282500001</c:v>
                </c:pt>
                <c:pt idx="153">
                  <c:v>20.159806467500001</c:v>
                </c:pt>
                <c:pt idx="154">
                  <c:v>20.410241967499999</c:v>
                </c:pt>
                <c:pt idx="155">
                  <c:v>20.660665264999999</c:v>
                </c:pt>
                <c:pt idx="156">
                  <c:v>20.9110768225</c:v>
                </c:pt>
                <c:pt idx="157">
                  <c:v>21.161477075000001</c:v>
                </c:pt>
              </c:numCache>
            </c:numRef>
          </c:xVal>
          <c:yVal>
            <c:numRef>
              <c:f>'Pile TP1'!$AQ$7:$AQ$167</c:f>
              <c:numCache>
                <c:formatCode>0.0</c:formatCode>
                <c:ptCount val="161"/>
                <c:pt idx="0">
                  <c:v>0</c:v>
                </c:pt>
                <c:pt idx="1">
                  <c:v>623.28703482000003</c:v>
                </c:pt>
                <c:pt idx="2">
                  <c:v>623.51064855000004</c:v>
                </c:pt>
                <c:pt idx="3">
                  <c:v>623.73845177999999</c:v>
                </c:pt>
                <c:pt idx="4">
                  <c:v>623.97183401999996</c:v>
                </c:pt>
                <c:pt idx="5">
                  <c:v>624.09318687000007</c:v>
                </c:pt>
                <c:pt idx="6">
                  <c:v>624.11831370000004</c:v>
                </c:pt>
                <c:pt idx="7">
                  <c:v>624.14389512000002</c:v>
                </c:pt>
                <c:pt idx="8">
                  <c:v>624.17004579000002</c:v>
                </c:pt>
                <c:pt idx="9">
                  <c:v>624.19691106000005</c:v>
                </c:pt>
                <c:pt idx="10">
                  <c:v>624.22467570000003</c:v>
                </c:pt>
                <c:pt idx="11">
                  <c:v>624.25357244999998</c:v>
                </c:pt>
                <c:pt idx="12">
                  <c:v>624.28389390000007</c:v>
                </c:pt>
                <c:pt idx="13">
                  <c:v>624.31600473000003</c:v>
                </c:pt>
                <c:pt idx="14">
                  <c:v>624.35035530000005</c:v>
                </c:pt>
                <c:pt idx="15">
                  <c:v>624.38749596000002</c:v>
                </c:pt>
                <c:pt idx="16">
                  <c:v>624.42808883999999</c:v>
                </c:pt>
                <c:pt idx="17">
                  <c:v>624.47291648999999</c:v>
                </c:pt>
                <c:pt idx="18">
                  <c:v>624.52288241999997</c:v>
                </c:pt>
                <c:pt idx="19">
                  <c:v>624.57900012000005</c:v>
                </c:pt>
                <c:pt idx="20">
                  <c:v>624.64236570000003</c:v>
                </c:pt>
                <c:pt idx="21">
                  <c:v>625.10491674000002</c:v>
                </c:pt>
                <c:pt idx="22">
                  <c:v>625.85614538999994</c:v>
                </c:pt>
                <c:pt idx="23">
                  <c:v>626.03847324000003</c:v>
                </c:pt>
                <c:pt idx="24">
                  <c:v>626.22989082000004</c:v>
                </c:pt>
                <c:pt idx="25">
                  <c:v>626.42973347999998</c:v>
                </c:pt>
                <c:pt idx="26">
                  <c:v>626.63743170000009</c:v>
                </c:pt>
                <c:pt idx="27">
                  <c:v>626.85253521000004</c:v>
                </c:pt>
                <c:pt idx="28">
                  <c:v>627.07472658000006</c:v>
                </c:pt>
                <c:pt idx="29">
                  <c:v>627.30383057999995</c:v>
                </c:pt>
                <c:pt idx="30">
                  <c:v>627.53982219</c:v>
                </c:pt>
                <c:pt idx="31">
                  <c:v>627.78283677000002</c:v>
                </c:pt>
                <c:pt idx="32">
                  <c:v>628.03318625999998</c:v>
                </c:pt>
                <c:pt idx="33">
                  <c:v>628.29138338999996</c:v>
                </c:pt>
                <c:pt idx="34">
                  <c:v>628.5581766900001</c:v>
                </c:pt>
                <c:pt idx="35">
                  <c:v>628.83460116000003</c:v>
                </c:pt>
                <c:pt idx="36">
                  <c:v>629.12204649</c:v>
                </c:pt>
                <c:pt idx="37">
                  <c:v>629.42234913000004</c:v>
                </c:pt>
                <c:pt idx="38">
                  <c:v>629.73791504999997</c:v>
                </c:pt>
                <c:pt idx="39">
                  <c:v>630.07187922000003</c:v>
                </c:pt>
                <c:pt idx="40">
                  <c:v>630.42831702000001</c:v>
                </c:pt>
                <c:pt idx="41">
                  <c:v>630.81254250000006</c:v>
                </c:pt>
                <c:pt idx="42">
                  <c:v>631.23169832999997</c:v>
                </c:pt>
                <c:pt idx="43">
                  <c:v>631.69709427000009</c:v>
                </c:pt>
                <c:pt idx="44">
                  <c:v>632.23897481999995</c:v>
                </c:pt>
                <c:pt idx="45">
                  <c:v>633.00067371</c:v>
                </c:pt>
                <c:pt idx="46">
                  <c:v>634.53970187999994</c:v>
                </c:pt>
                <c:pt idx="47">
                  <c:v>637.53005942999994</c:v>
                </c:pt>
                <c:pt idx="48">
                  <c:v>642.81119066999997</c:v>
                </c:pt>
                <c:pt idx="49">
                  <c:v>654.54762906000008</c:v>
                </c:pt>
                <c:pt idx="50">
                  <c:v>685.29242124000007</c:v>
                </c:pt>
                <c:pt idx="51">
                  <c:v>703.8274664700001</c:v>
                </c:pt>
                <c:pt idx="52">
                  <c:v>718.35987060000002</c:v>
                </c:pt>
                <c:pt idx="53">
                  <c:v>730.81187505000003</c:v>
                </c:pt>
                <c:pt idx="54">
                  <c:v>741.91373180999994</c:v>
                </c:pt>
                <c:pt idx="55">
                  <c:v>752.04020619000005</c:v>
                </c:pt>
                <c:pt idx="56">
                  <c:v>761.41591524000012</c:v>
                </c:pt>
                <c:pt idx="57">
                  <c:v>770.18906403000005</c:v>
                </c:pt>
                <c:pt idx="58">
                  <c:v>778.46405021999999</c:v>
                </c:pt>
                <c:pt idx="59">
                  <c:v>786.31797312000003</c:v>
                </c:pt>
                <c:pt idx="60">
                  <c:v>850.42280546999996</c:v>
                </c:pt>
                <c:pt idx="61">
                  <c:v>900.32746680000002</c:v>
                </c:pt>
                <c:pt idx="62">
                  <c:v>942.90320339999994</c:v>
                </c:pt>
                <c:pt idx="63">
                  <c:v>980.80101000000002</c:v>
                </c:pt>
                <c:pt idx="64">
                  <c:v>1015.3438713000002</c:v>
                </c:pt>
                <c:pt idx="65">
                  <c:v>1047.2947191000001</c:v>
                </c:pt>
                <c:pt idx="66">
                  <c:v>1077.138567</c:v>
                </c:pt>
                <c:pt idx="67">
                  <c:v>1105.206678</c:v>
                </c:pt>
                <c:pt idx="68">
                  <c:v>1131.7381875000001</c:v>
                </c:pt>
                <c:pt idx="69">
                  <c:v>1246.5044783999999</c:v>
                </c:pt>
                <c:pt idx="70">
                  <c:v>1339.2658862999999</c:v>
                </c:pt>
                <c:pt idx="71">
                  <c:v>1416.1892805</c:v>
                </c:pt>
                <c:pt idx="72">
                  <c:v>1480.9845870000001</c:v>
                </c:pt>
                <c:pt idx="73">
                  <c:v>1536.2180568000001</c:v>
                </c:pt>
                <c:pt idx="74">
                  <c:v>1583.7871967999999</c:v>
                </c:pt>
                <c:pt idx="75">
                  <c:v>1625.1419178000001</c:v>
                </c:pt>
                <c:pt idx="76">
                  <c:v>1661.4089901</c:v>
                </c:pt>
                <c:pt idx="77">
                  <c:v>1693.4725493999999</c:v>
                </c:pt>
                <c:pt idx="78">
                  <c:v>1722.031164</c:v>
                </c:pt>
                <c:pt idx="79">
                  <c:v>1747.6404201</c:v>
                </c:pt>
                <c:pt idx="80">
                  <c:v>1770.7454001000001</c:v>
                </c:pt>
                <c:pt idx="81">
                  <c:v>1791.7055595000002</c:v>
                </c:pt>
                <c:pt idx="82">
                  <c:v>1810.8137592</c:v>
                </c:pt>
                <c:pt idx="83">
                  <c:v>1828.3107726000001</c:v>
                </c:pt>
                <c:pt idx="84">
                  <c:v>1844.3963420999999</c:v>
                </c:pt>
                <c:pt idx="85">
                  <c:v>1859.2376238000002</c:v>
                </c:pt>
                <c:pt idx="86">
                  <c:v>1872.9756665999998</c:v>
                </c:pt>
                <c:pt idx="87">
                  <c:v>1872.9756665999998</c:v>
                </c:pt>
                <c:pt idx="88">
                  <c:v>1897.6045806</c:v>
                </c:pt>
                <c:pt idx="89">
                  <c:v>1919.0537064</c:v>
                </c:pt>
                <c:pt idx="90">
                  <c:v>1937.9018151000002</c:v>
                </c:pt>
                <c:pt idx="91">
                  <c:v>1954.5931521</c:v>
                </c:pt>
                <c:pt idx="92">
                  <c:v>1969.4750616000001</c:v>
                </c:pt>
                <c:pt idx="93">
                  <c:v>1982.8234502999999</c:v>
                </c:pt>
                <c:pt idx="94">
                  <c:v>1994.8604904000001</c:v>
                </c:pt>
                <c:pt idx="95">
                  <c:v>2005.7672394000001</c:v>
                </c:pt>
                <c:pt idx="96">
                  <c:v>2015.6928164999999</c:v>
                </c:pt>
                <c:pt idx="97">
                  <c:v>2024.7611940000002</c:v>
                </c:pt>
                <c:pt idx="98">
                  <c:v>2033.0763201</c:v>
                </c:pt>
                <c:pt idx="99">
                  <c:v>2040.7260159000002</c:v>
                </c:pt>
                <c:pt idx="100">
                  <c:v>2047.7850030000002</c:v>
                </c:pt>
                <c:pt idx="101">
                  <c:v>2054.3172596999998</c:v>
                </c:pt>
                <c:pt idx="102">
                  <c:v>2060.3778894000002</c:v>
                </c:pt>
                <c:pt idx="103">
                  <c:v>2066.0146083</c:v>
                </c:pt>
                <c:pt idx="104">
                  <c:v>2071.2689460000001</c:v>
                </c:pt>
                <c:pt idx="105">
                  <c:v>2076.1772129999999</c:v>
                </c:pt>
                <c:pt idx="106">
                  <c:v>2080.7712981</c:v>
                </c:pt>
                <c:pt idx="107">
                  <c:v>2085.0793173000002</c:v>
                </c:pt>
                <c:pt idx="108">
                  <c:v>2089.1261574</c:v>
                </c:pt>
                <c:pt idx="109">
                  <c:v>2092.9339260000002</c:v>
                </c:pt>
                <c:pt idx="110">
                  <c:v>2096.5223258999999</c:v>
                </c:pt>
                <c:pt idx="111">
                  <c:v>2099.9089746000004</c:v>
                </c:pt>
                <c:pt idx="112">
                  <c:v>2103.1096698000001</c:v>
                </c:pt>
                <c:pt idx="113">
                  <c:v>2106.1386207</c:v>
                </c:pt>
                <c:pt idx="114">
                  <c:v>2109.0086415000001</c:v>
                </c:pt>
                <c:pt idx="115">
                  <c:v>2111.7313143000001</c:v>
                </c:pt>
                <c:pt idx="116">
                  <c:v>2114.3171376</c:v>
                </c:pt>
                <c:pt idx="117">
                  <c:v>2116.7756487000001</c:v>
                </c:pt>
                <c:pt idx="118">
                  <c:v>2119.1155272000001</c:v>
                </c:pt>
                <c:pt idx="119">
                  <c:v>2121.3446948999999</c:v>
                </c:pt>
                <c:pt idx="120">
                  <c:v>2123.4703896000001</c:v>
                </c:pt>
                <c:pt idx="121">
                  <c:v>2125.4992434000001</c:v>
                </c:pt>
                <c:pt idx="122">
                  <c:v>2127.4373403</c:v>
                </c:pt>
                <c:pt idx="123">
                  <c:v>2129.2902711000002</c:v>
                </c:pt>
                <c:pt idx="124">
                  <c:v>2131.0631856</c:v>
                </c:pt>
                <c:pt idx="125">
                  <c:v>2132.7608322000001</c:v>
                </c:pt>
                <c:pt idx="126">
                  <c:v>2134.3875975000001</c:v>
                </c:pt>
                <c:pt idx="127">
                  <c:v>2135.9475369000002</c:v>
                </c:pt>
                <c:pt idx="128">
                  <c:v>2137.4444097000001</c:v>
                </c:pt>
                <c:pt idx="129">
                  <c:v>2138.8817025000003</c:v>
                </c:pt>
                <c:pt idx="130">
                  <c:v>2140.2626534999999</c:v>
                </c:pt>
                <c:pt idx="131">
                  <c:v>2141.590275</c:v>
                </c:pt>
                <c:pt idx="132">
                  <c:v>2142.8673714000001</c:v>
                </c:pt>
                <c:pt idx="133">
                  <c:v>2144.0965581</c:v>
                </c:pt>
                <c:pt idx="134">
                  <c:v>2145.2802768000001</c:v>
                </c:pt>
                <c:pt idx="135">
                  <c:v>2146.4208090000002</c:v>
                </c:pt>
                <c:pt idx="136">
                  <c:v>2147.5202877000002</c:v>
                </c:pt>
                <c:pt idx="137">
                  <c:v>2148.5807126999998</c:v>
                </c:pt>
                <c:pt idx="138">
                  <c:v>2149.6039569</c:v>
                </c:pt>
                <c:pt idx="139">
                  <c:v>2150.591778</c:v>
                </c:pt>
                <c:pt idx="140">
                  <c:v>2151.5458284000001</c:v>
                </c:pt>
                <c:pt idx="141">
                  <c:v>2152.4676597000002</c:v>
                </c:pt>
                <c:pt idx="142">
                  <c:v>2153.3587317000001</c:v>
                </c:pt>
                <c:pt idx="143">
                  <c:v>2154.2204222999999</c:v>
                </c:pt>
                <c:pt idx="144">
                  <c:v>2155.0540265999998</c:v>
                </c:pt>
                <c:pt idx="145">
                  <c:v>2155.8607677</c:v>
                </c:pt>
                <c:pt idx="146">
                  <c:v>2156.6418012000004</c:v>
                </c:pt>
                <c:pt idx="147">
                  <c:v>2157.3982188</c:v>
                </c:pt>
                <c:pt idx="148">
                  <c:v>2158.1310509999998</c:v>
                </c:pt>
                <c:pt idx="149">
                  <c:v>2158.8412743000004</c:v>
                </c:pt>
                <c:pt idx="150">
                  <c:v>2159.5298139000001</c:v>
                </c:pt>
                <c:pt idx="151">
                  <c:v>2160.1975446000001</c:v>
                </c:pt>
                <c:pt idx="152">
                  <c:v>2160.8452989000002</c:v>
                </c:pt>
                <c:pt idx="153">
                  <c:v>2161.4738634</c:v>
                </c:pt>
                <c:pt idx="154">
                  <c:v>2162.0839860000001</c:v>
                </c:pt>
                <c:pt idx="155">
                  <c:v>2162.6763795000002</c:v>
                </c:pt>
                <c:pt idx="156">
                  <c:v>2163.2517189</c:v>
                </c:pt>
                <c:pt idx="157">
                  <c:v>2163.8106468000001</c:v>
                </c:pt>
              </c:numCache>
            </c:numRef>
          </c:yVal>
          <c:smooth val="0"/>
        </c:ser>
        <c:ser>
          <c:idx val="3"/>
          <c:order val="5"/>
          <c:tx>
            <c:v>Hansen 80 % Q-ult</c:v>
          </c:tx>
          <c:spPr>
            <a:ln w="19050">
              <a:solidFill>
                <a:srgbClr val="FF0000"/>
              </a:solidFill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'Pile TP1'!$AS$10</c:f>
              <c:numCache>
                <c:formatCode>0.00</c:formatCode>
                <c:ptCount val="1"/>
                <c:pt idx="0">
                  <c:v>10.016772509999999</c:v>
                </c:pt>
              </c:numCache>
            </c:numRef>
          </c:xVal>
          <c:yVal>
            <c:numRef>
              <c:f>'Pile TP1'!$AT$10</c:f>
              <c:numCache>
                <c:formatCode>#,##0</c:formatCode>
                <c:ptCount val="1"/>
                <c:pt idx="0">
                  <c:v>1941.8226890000001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337872"/>
        <c:axId val="486330424"/>
      </c:scatterChart>
      <c:valAx>
        <c:axId val="486337872"/>
        <c:scaling>
          <c:orientation val="minMax"/>
          <c:max val="30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MOVEMENT  (mm</a:t>
                </a:r>
                <a:r>
                  <a:rPr lang="en-CA"/>
                  <a:t>)</a:t>
                </a:r>
              </a:p>
            </c:rich>
          </c:tx>
          <c:layout>
            <c:manualLayout>
              <c:xMode val="edge"/>
              <c:yMode val="edge"/>
              <c:x val="0.4011162157989393"/>
              <c:y val="0.91390236220472443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6330424"/>
        <c:crosses val="autoZero"/>
        <c:crossBetween val="midCat"/>
        <c:majorUnit val="2"/>
        <c:minorUnit val="1"/>
      </c:valAx>
      <c:valAx>
        <c:axId val="486330424"/>
        <c:scaling>
          <c:orientation val="minMax"/>
          <c:max val="2500"/>
          <c:min val="0"/>
        </c:scaling>
        <c:delete val="0"/>
        <c:axPos val="l"/>
        <c:majorGridlines>
          <c:spPr>
            <a:ln w="9525"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LOAD  (kN)</a:t>
                </a:r>
              </a:p>
            </c:rich>
          </c:tx>
          <c:layout>
            <c:manualLayout>
              <c:xMode val="edge"/>
              <c:yMode val="edge"/>
              <c:x val="2.7673121376726641E-2"/>
              <c:y val="0.32503880411175107"/>
            </c:manualLayout>
          </c:layout>
          <c:overlay val="0"/>
        </c:title>
        <c:numFmt formatCode="#,##0" sourceLinked="1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6337872"/>
        <c:crossesAt val="-10"/>
        <c:crossBetween val="midCat"/>
        <c:majorUnit val="500"/>
        <c:minorUnit val="250"/>
      </c:valAx>
      <c:spPr>
        <a:ln>
          <a:solidFill>
            <a:schemeClr val="tx1"/>
          </a:solidFill>
        </a:ln>
      </c:spPr>
    </c:plotArea>
    <c:plotVisOnly val="1"/>
    <c:dispBlanksAs val="span"/>
    <c:showDLblsOverMax val="0"/>
  </c:chart>
  <c:spPr>
    <a:ln>
      <a:noFill/>
    </a:ln>
  </c:spPr>
  <c:printSettings>
    <c:headerFooter/>
    <c:pageMargins b="0.75000000000001077" l="0.70000000000000062" r="0.70000000000000062" t="0.75000000000001077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06568586821391"/>
          <c:y val="4.6766530039909555E-2"/>
          <c:w val="0.77134915043514496"/>
          <c:h val="0.76015358080239959"/>
        </c:manualLayout>
      </c:layout>
      <c:scatterChart>
        <c:scatterStyle val="lineMarker"/>
        <c:varyColors val="0"/>
        <c:ser>
          <c:idx val="4"/>
          <c:order val="0"/>
          <c:tx>
            <c:v>De Beer Plot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Pt>
            <c:idx val="16"/>
            <c:bubble3D val="0"/>
            <c:spPr>
              <a:ln>
                <a:solidFill>
                  <a:srgbClr val="0000FF"/>
                </a:solidFill>
                <a:prstDash val="sysDash"/>
              </a:ln>
            </c:spPr>
          </c:dPt>
          <c:xVal>
            <c:numRef>
              <c:f>'Pile TP1'!$BB$8:$BB$117</c:f>
              <c:numCache>
                <c:formatCode>#,##0.00</c:formatCode>
                <c:ptCount val="110"/>
                <c:pt idx="51">
                  <c:v>6.2216347074587237E-3</c:v>
                </c:pt>
                <c:pt idx="52">
                  <c:v>2.0324774269359989E-2</c:v>
                </c:pt>
                <c:pt idx="53">
                  <c:v>3.3038883731580641E-2</c:v>
                </c:pt>
                <c:pt idx="54">
                  <c:v>4.473771866838553E-2</c:v>
                </c:pt>
                <c:pt idx="55">
                  <c:v>5.5645568478159692E-2</c:v>
                </c:pt>
                <c:pt idx="56">
                  <c:v>6.5910664388821427E-2</c:v>
                </c:pt>
                <c:pt idx="57">
                  <c:v>7.5637639547271929E-2</c:v>
                </c:pt>
                <c:pt idx="58">
                  <c:v>8.4903966544016884E-2</c:v>
                </c:pt>
                <c:pt idx="59">
                  <c:v>0.16108275531551941</c:v>
                </c:pt>
                <c:pt idx="60">
                  <c:v>0.2198129592461821</c:v>
                </c:pt>
                <c:pt idx="61">
                  <c:v>0.26862907008072517</c:v>
                </c:pt>
                <c:pt idx="62">
                  <c:v>0.31073482062977326</c:v>
                </c:pt>
                <c:pt idx="63">
                  <c:v>0.34788900524043243</c:v>
                </c:pt>
                <c:pt idx="64">
                  <c:v>0.38119445743055813</c:v>
                </c:pt>
                <c:pt idx="65">
                  <c:v>0.41140195605647006</c:v>
                </c:pt>
                <c:pt idx="66">
                  <c:v>0.43905196613054942</c:v>
                </c:pt>
                <c:pt idx="67">
                  <c:v>0.46454959693901626</c:v>
                </c:pt>
                <c:pt idx="68">
                  <c:v>0.5687572371641989</c:v>
                </c:pt>
                <c:pt idx="69">
                  <c:v>0.6476719943205913</c:v>
                </c:pt>
                <c:pt idx="70">
                  <c:v>0.71115963882739441</c:v>
                </c:pt>
                <c:pt idx="71">
                  <c:v>0.76428001038218141</c:v>
                </c:pt>
                <c:pt idx="72">
                  <c:v>0.80998159904739686</c:v>
                </c:pt>
                <c:pt idx="73">
                  <c:v>0.85013048534003788</c:v>
                </c:pt>
                <c:pt idx="74">
                  <c:v>0.88597842914286684</c:v>
                </c:pt>
                <c:pt idx="75">
                  <c:v>0.9184023910840764</c:v>
                </c:pt>
                <c:pt idx="76">
                  <c:v>0.94803806063934859</c:v>
                </c:pt>
                <c:pt idx="77">
                  <c:v>0.97535929536069288</c:v>
                </c:pt>
                <c:pt idx="78">
                  <c:v>1.000727810663963</c:v>
                </c:pt>
                <c:pt idx="79">
                  <c:v>1.0244254936310517</c:v>
                </c:pt>
                <c:pt idx="80">
                  <c:v>1.0466760776096202</c:v>
                </c:pt>
                <c:pt idx="81">
                  <c:v>1.0676600524440722</c:v>
                </c:pt>
                <c:pt idx="82">
                  <c:v>1.0875251485643678</c:v>
                </c:pt>
                <c:pt idx="83">
                  <c:v>1.1063938592043487</c:v>
                </c:pt>
                <c:pt idx="84">
                  <c:v>1.1243689314652594</c:v>
                </c:pt>
                <c:pt idx="85">
                  <c:v>1.141537445000522</c:v>
                </c:pt>
                <c:pt idx="86">
                  <c:v>1.141537445000522</c:v>
                </c:pt>
                <c:pt idx="87">
                  <c:v>1.1737425137580826</c:v>
                </c:pt>
                <c:pt idx="88">
                  <c:v>1.2034926919930218</c:v>
                </c:pt>
                <c:pt idx="89">
                  <c:v>1.2311575621559536</c:v>
                </c:pt>
                <c:pt idx="90">
                  <c:v>1.2570264652910652</c:v>
                </c:pt>
                <c:pt idx="91">
                  <c:v>1.2813305442148002</c:v>
                </c:pt>
                <c:pt idx="92">
                  <c:v>1.304257639122238</c:v>
                </c:pt>
                <c:pt idx="93">
                  <c:v>1.3259626568205249</c:v>
                </c:pt>
                <c:pt idx="94">
                  <c:v>1.3465749828332703</c:v>
                </c:pt>
                <c:pt idx="95">
                  <c:v>1.3662038952183388</c:v>
                </c:pt>
                <c:pt idx="96">
                  <c:v>1.3849426017648234</c:v>
                </c:pt>
                <c:pt idx="97">
                  <c:v>1.4028712995715886</c:v>
                </c:pt>
                <c:pt idx="98">
                  <c:v>1.4200595327994243</c:v>
                </c:pt>
                <c:pt idx="99">
                  <c:v>1.4365680318767258</c:v>
                </c:pt>
                <c:pt idx="100">
                  <c:v>1.4524501690525968</c:v>
                </c:pt>
                <c:pt idx="101">
                  <c:v>1.467753121225601</c:v>
                </c:pt>
                <c:pt idx="102">
                  <c:v>1.4825188088670131</c:v>
                </c:pt>
                <c:pt idx="103">
                  <c:v>1.4967846619089558</c:v>
                </c:pt>
                <c:pt idx="104">
                  <c:v>1.5105842494871178</c:v>
                </c:pt>
                <c:pt idx="105">
                  <c:v>1.5239478013170411</c:v>
                </c:pt>
                <c:pt idx="106">
                  <c:v>1.5369026433344557</c:v>
                </c:pt>
                <c:pt idx="107">
                  <c:v>1.5494735637629455</c:v>
                </c:pt>
                <c:pt idx="108">
                  <c:v>1.5616831219401739</c:v>
                </c:pt>
                <c:pt idx="109">
                  <c:v>1.5735519120739661</c:v>
                </c:pt>
              </c:numCache>
            </c:numRef>
          </c:xVal>
          <c:yVal>
            <c:numRef>
              <c:f>'Pile TP1'!$BC$8:$BC$117</c:f>
              <c:numCache>
                <c:formatCode>#,##0</c:formatCode>
                <c:ptCount val="110"/>
                <c:pt idx="17">
                  <c:v>2.841305846043733</c:v>
                </c:pt>
                <c:pt idx="18">
                  <c:v>2.8413448686531844</c:v>
                </c:pt>
                <c:pt idx="19">
                  <c:v>2.8413889270122761</c:v>
                </c:pt>
                <c:pt idx="20">
                  <c:v>2.8417104054043731</c:v>
                </c:pt>
                <c:pt idx="21">
                  <c:v>2.8422320115621309</c:v>
                </c:pt>
                <c:pt idx="22">
                  <c:v>2.8423585141902818</c:v>
                </c:pt>
                <c:pt idx="23">
                  <c:v>2.842491283813418</c:v>
                </c:pt>
                <c:pt idx="24">
                  <c:v>2.8426298538823169</c:v>
                </c:pt>
                <c:pt idx="25">
                  <c:v>2.8427738241245826</c:v>
                </c:pt>
                <c:pt idx="26">
                  <c:v>2.8429228772016941</c:v>
                </c:pt>
                <c:pt idx="27">
                  <c:v>2.84307678802231</c:v>
                </c:pt>
                <c:pt idx="28">
                  <c:v>2.8432354300901617</c:v>
                </c:pt>
                <c:pt idx="29">
                  <c:v>2.8433987808868615</c:v>
                </c:pt>
                <c:pt idx="30">
                  <c:v>2.8435669287199006</c:v>
                </c:pt>
                <c:pt idx="31">
                  <c:v>2.8437400837067788</c:v>
                </c:pt>
                <c:pt idx="32">
                  <c:v>2.8439185942494998</c:v>
                </c:pt>
                <c:pt idx="33">
                  <c:v>2.8441029709058938</c:v>
                </c:pt>
                <c:pt idx="34">
                  <c:v>2.8442939209829627</c:v>
                </c:pt>
                <c:pt idx="35">
                  <c:v>2.8444923951085594</c:v>
                </c:pt>
                <c:pt idx="36">
                  <c:v>2.8446996500649711</c:v>
                </c:pt>
                <c:pt idx="37">
                  <c:v>2.8449173325069932</c:v>
                </c:pt>
                <c:pt idx="38">
                  <c:v>2.8451475875823888</c:v>
                </c:pt>
                <c:pt idx="39">
                  <c:v>2.8453932027346425</c:v>
                </c:pt>
                <c:pt idx="40">
                  <c:v>2.8456578104178987</c:v>
                </c:pt>
                <c:pt idx="41">
                  <c:v>2.8459462901158847</c:v>
                </c:pt>
                <c:pt idx="42">
                  <c:v>2.8462663697577071</c:v>
                </c:pt>
                <c:pt idx="43">
                  <c:v>2.8466387552808192</c:v>
                </c:pt>
                <c:pt idx="44">
                  <c:v>2.8471616628029586</c:v>
                </c:pt>
                <c:pt idx="45">
                  <c:v>2.8482162907786099</c:v>
                </c:pt>
                <c:pt idx="46">
                  <c:v>2.8502581570577443</c:v>
                </c:pt>
                <c:pt idx="47">
                  <c:v>2.8538409193301484</c:v>
                </c:pt>
                <c:pt idx="48">
                  <c:v>2.8616987446335922</c:v>
                </c:pt>
                <c:pt idx="49">
                  <c:v>2.8816334194715356</c:v>
                </c:pt>
                <c:pt idx="50">
                  <c:v>2.8932237014878148</c:v>
                </c:pt>
                <c:pt idx="51">
                  <c:v>2.9020995541089007</c:v>
                </c:pt>
                <c:pt idx="52">
                  <c:v>2.9095630862017479</c:v>
                </c:pt>
                <c:pt idx="53">
                  <c:v>2.9161108999138006</c:v>
                </c:pt>
                <c:pt idx="54">
                  <c:v>2.921998550380617</c:v>
                </c:pt>
                <c:pt idx="55">
                  <c:v>2.9273794408281919</c:v>
                </c:pt>
                <c:pt idx="56">
                  <c:v>2.9323548383125342</c:v>
                </c:pt>
                <c:pt idx="57">
                  <c:v>2.9369960520356857</c:v>
                </c:pt>
                <c:pt idx="58">
                  <c:v>2.9413556931474902</c:v>
                </c:pt>
                <c:pt idx="59">
                  <c:v>2.9753923885446092</c:v>
                </c:pt>
                <c:pt idx="60">
                  <c:v>3.0001579901750515</c:v>
                </c:pt>
                <c:pt idx="61">
                  <c:v>3.0202246017635872</c:v>
                </c:pt>
                <c:pt idx="62">
                  <c:v>3.0373383949589146</c:v>
                </c:pt>
                <c:pt idx="63">
                  <c:v>3.0523706422839361</c:v>
                </c:pt>
                <c:pt idx="64">
                  <c:v>3.0658264042047887</c:v>
                </c:pt>
                <c:pt idx="65">
                  <c:v>3.0780290666650574</c:v>
                </c:pt>
                <c:pt idx="66">
                  <c:v>3.0892009909544322</c:v>
                </c:pt>
                <c:pt idx="67">
                  <c:v>3.0995034608096175</c:v>
                </c:pt>
                <c:pt idx="68">
                  <c:v>3.1414513337220988</c:v>
                </c:pt>
                <c:pt idx="69">
                  <c:v>3.1726242972139409</c:v>
                </c:pt>
                <c:pt idx="70">
                  <c:v>3.1968787933374427</c:v>
                </c:pt>
                <c:pt idx="71">
                  <c:v>3.2163080292873656</c:v>
                </c:pt>
                <c:pt idx="72">
                  <c:v>3.2322103560892139</c:v>
                </c:pt>
                <c:pt idx="73">
                  <c:v>3.2454543184049953</c:v>
                </c:pt>
                <c:pt idx="74">
                  <c:v>3.2566487829070776</c:v>
                </c:pt>
                <c:pt idx="75">
                  <c:v>3.2662340467201436</c:v>
                </c:pt>
                <c:pt idx="76">
                  <c:v>3.2745356518361413</c:v>
                </c:pt>
                <c:pt idx="77">
                  <c:v>3.2817984972780589</c:v>
                </c:pt>
                <c:pt idx="78">
                  <c:v>3.2882095712442267</c:v>
                </c:pt>
                <c:pt idx="79">
                  <c:v>3.2939136128572875</c:v>
                </c:pt>
                <c:pt idx="80">
                  <c:v>3.2990241318293481</c:v>
                </c:pt>
                <c:pt idx="81">
                  <c:v>3.3036312763186881</c:v>
                </c:pt>
                <c:pt idx="82">
                  <c:v>3.3078075087385543</c:v>
                </c:pt>
                <c:pt idx="83">
                  <c:v>3.3116117427941432</c:v>
                </c:pt>
                <c:pt idx="84">
                  <c:v>3.3150923898054425</c:v>
                </c:pt>
                <c:pt idx="85">
                  <c:v>3.3182896256881849</c:v>
                </c:pt>
                <c:pt idx="86">
                  <c:v>3.3182896256881849</c:v>
                </c:pt>
                <c:pt idx="87">
                  <c:v>3.3239632105832198</c:v>
                </c:pt>
                <c:pt idx="88">
                  <c:v>3.3288446195779513</c:v>
                </c:pt>
                <c:pt idx="89">
                  <c:v>3.333089260055361</c:v>
                </c:pt>
                <c:pt idx="90">
                  <c:v>3.3368138634507005</c:v>
                </c:pt>
                <c:pt idx="91">
                  <c:v>3.3401079765039681</c:v>
                </c:pt>
                <c:pt idx="92">
                  <c:v>3.343041537103888</c:v>
                </c:pt>
                <c:pt idx="93">
                  <c:v>3.3456700194716587</c:v>
                </c:pt>
                <c:pt idx="94">
                  <c:v>3.3480380241756373</c:v>
                </c:pt>
                <c:pt idx="95">
                  <c:v>3.3501818386397706</c:v>
                </c:pt>
                <c:pt idx="96">
                  <c:v>3.3521312992255083</c:v>
                </c:pt>
                <c:pt idx="97">
                  <c:v>3.3539111725809834</c:v>
                </c:pt>
                <c:pt idx="98">
                  <c:v>3.3555421916167378</c:v>
                </c:pt>
                <c:pt idx="99">
                  <c:v>3.3570418486690978</c:v>
                </c:pt>
                <c:pt idx="100">
                  <c:v>3.3584250055264646</c:v>
                </c:pt>
                <c:pt idx="101">
                  <c:v>3.3597043712357788</c:v>
                </c:pt>
                <c:pt idx="102">
                  <c:v>3.3608908785485605</c:v>
                </c:pt>
                <c:pt idx="103">
                  <c:v>3.3619939845194491</c:v>
                </c:pt>
                <c:pt idx="104">
                  <c:v>3.363021910711729</c:v>
                </c:pt>
                <c:pt idx="105">
                  <c:v>3.363981839185842</c:v>
                </c:pt>
                <c:pt idx="106">
                  <c:v>3.3648800709306483</c:v>
                </c:pt>
                <c:pt idx="107">
                  <c:v>3.3657221573520584</c:v>
                </c:pt>
                <c:pt idx="108">
                  <c:v>3.3665130084232255</c:v>
                </c:pt>
                <c:pt idx="109">
                  <c:v>3.3672569821338167</c:v>
                </c:pt>
              </c:numCache>
            </c:numRef>
          </c:yVal>
          <c:smooth val="0"/>
        </c:ser>
        <c:ser>
          <c:idx val="0"/>
          <c:order val="1"/>
          <c:tx>
            <c:v>De Beer Interpolation</c:v>
          </c:tx>
          <c:marker>
            <c:symbol val="square"/>
            <c:size val="6"/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'Pile TP1'!$BH$9</c:f>
              <c:numCache>
                <c:formatCode>#,##0.00</c:formatCode>
                <c:ptCount val="1"/>
                <c:pt idx="0">
                  <c:v>0.43</c:v>
                </c:pt>
              </c:numCache>
            </c:numRef>
          </c:xVal>
          <c:yVal>
            <c:numRef>
              <c:f>'Pile TP1'!$BH$10</c:f>
              <c:numCache>
                <c:formatCode>#,##0.00</c:formatCode>
                <c:ptCount val="1"/>
                <c:pt idx="0">
                  <c:v>3.09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4369272"/>
        <c:axId val="484367704"/>
      </c:scatterChart>
      <c:valAx>
        <c:axId val="484369272"/>
        <c:scaling>
          <c:logBase val="10"/>
          <c:orientation val="minMax"/>
          <c:max val="10"/>
          <c:min val="1.0000000000000005E-2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MOVEMENT, log  (mm</a:t>
                </a:r>
                <a:r>
                  <a:rPr lang="en-CA"/>
                  <a:t>)</a:t>
                </a:r>
              </a:p>
            </c:rich>
          </c:tx>
          <c:layout>
            <c:manualLayout>
              <c:xMode val="edge"/>
              <c:yMode val="edge"/>
              <c:x val="0.4011162157989393"/>
              <c:y val="0.91390236220472443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4367704"/>
        <c:crosses val="autoZero"/>
        <c:crossBetween val="midCat"/>
      </c:valAx>
      <c:valAx>
        <c:axId val="484367704"/>
        <c:scaling>
          <c:logBase val="10"/>
          <c:orientation val="minMax"/>
          <c:max val="10"/>
          <c:min val="1"/>
        </c:scaling>
        <c:delete val="0"/>
        <c:axPos val="l"/>
        <c:minorGridlines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LOAD, log</a:t>
                </a:r>
                <a:r>
                  <a:rPr lang="en-CA" sz="1200" baseline="0">
                    <a:latin typeface="Arial" pitchFamily="34" charset="0"/>
                    <a:cs typeface="Arial" pitchFamily="34" charset="0"/>
                  </a:rPr>
                  <a:t>  </a:t>
                </a:r>
                <a:r>
                  <a:rPr lang="en-CA" sz="1200">
                    <a:latin typeface="Arial" pitchFamily="34" charset="0"/>
                    <a:cs typeface="Arial" pitchFamily="34" charset="0"/>
                  </a:rPr>
                  <a:t>(kN)</a:t>
                </a:r>
              </a:p>
            </c:rich>
          </c:tx>
          <c:layout>
            <c:manualLayout>
              <c:xMode val="edge"/>
              <c:yMode val="edge"/>
              <c:x val="2.7673121376726655E-2"/>
              <c:y val="0.32503880411175118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4369272"/>
        <c:crossesAt val="-10"/>
        <c:crossBetween val="midCat"/>
        <c:majorUnit val="10"/>
        <c:minorUnit val="10"/>
      </c:valAx>
      <c:spPr>
        <a:ln>
          <a:solidFill>
            <a:schemeClr val="tx1"/>
          </a:solidFill>
        </a:ln>
      </c:spPr>
    </c:plotArea>
    <c:plotVisOnly val="1"/>
    <c:dispBlanksAs val="span"/>
    <c:showDLblsOverMax val="0"/>
  </c:chart>
  <c:spPr>
    <a:ln>
      <a:noFill/>
    </a:ln>
  </c:spPr>
  <c:printSettings>
    <c:headerFooter/>
    <c:pageMargins b="0.75000000000001099" l="0.70000000000000062" r="0.70000000000000062" t="0.75000000000001099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666666666666764"/>
          <c:y val="7.0739257592800892E-2"/>
          <c:w val="0.5179287589051369"/>
          <c:h val="0.76305215108980962"/>
        </c:manualLayout>
      </c:layout>
      <c:scatterChart>
        <c:scatterStyle val="lineMarker"/>
        <c:varyColors val="0"/>
        <c:ser>
          <c:idx val="4"/>
          <c:order val="0"/>
          <c:tx>
            <c:v>CPT</c:v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rgbClr val="0000FF"/>
                </a:solidFill>
              </a:ln>
            </c:spPr>
          </c:marker>
          <c:dPt>
            <c:idx val="16"/>
            <c:bubble3D val="0"/>
            <c:spPr>
              <a:ln>
                <a:noFill/>
                <a:prstDash val="sysDash"/>
              </a:ln>
            </c:spPr>
          </c:dPt>
          <c:xVal>
            <c:numRef>
              <c:f>'Pile TP1'!$P$34:$P$41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</c:numCache>
            </c:numRef>
          </c:xVal>
          <c:yVal>
            <c:numRef>
              <c:f>'Pile TP1'!$Q$34:$Q$41</c:f>
              <c:numCache>
                <c:formatCode>#,##0</c:formatCode>
                <c:ptCount val="8"/>
                <c:pt idx="0">
                  <c:v>2366</c:v>
                </c:pt>
                <c:pt idx="1">
                  <c:v>2196</c:v>
                </c:pt>
                <c:pt idx="2">
                  <c:v>1899</c:v>
                </c:pt>
                <c:pt idx="3">
                  <c:v>2116</c:v>
                </c:pt>
                <c:pt idx="4">
                  <c:v>2116</c:v>
                </c:pt>
                <c:pt idx="5">
                  <c:v>3057</c:v>
                </c:pt>
                <c:pt idx="6">
                  <c:v>2116</c:v>
                </c:pt>
                <c:pt idx="7">
                  <c:v>2116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893592"/>
        <c:axId val="395426032"/>
      </c:scatterChart>
      <c:valAx>
        <c:axId val="167893592"/>
        <c:scaling>
          <c:orientation val="minMax"/>
          <c:max val="10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out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95426032"/>
        <c:crosses val="autoZero"/>
        <c:crossBetween val="midCat"/>
        <c:majorUnit val="10"/>
        <c:minorUnit val="10"/>
      </c:valAx>
      <c:valAx>
        <c:axId val="395426032"/>
        <c:scaling>
          <c:orientation val="minMax"/>
          <c:max val="3500"/>
          <c:min val="0"/>
        </c:scaling>
        <c:delete val="0"/>
        <c:axPos val="l"/>
        <c:majorGridlines>
          <c:spPr>
            <a:ln w="952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67893592"/>
        <c:crossesAt val="-10"/>
        <c:crossBetween val="midCat"/>
        <c:majorUnit val="500"/>
        <c:minorUnit val="250"/>
      </c:valAx>
      <c:spPr>
        <a:ln>
          <a:solidFill>
            <a:schemeClr val="tx1"/>
          </a:solidFill>
        </a:ln>
      </c:spPr>
    </c:plotArea>
    <c:plotVisOnly val="1"/>
    <c:dispBlanksAs val="span"/>
    <c:showDLblsOverMax val="0"/>
  </c:chart>
  <c:spPr>
    <a:ln>
      <a:noFill/>
    </a:ln>
  </c:sp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11640997705491"/>
          <c:y val="6.6955305371928786E-2"/>
          <c:w val="0.74513630308036849"/>
          <c:h val="0.80936268325575256"/>
        </c:manualLayout>
      </c:layout>
      <c:scatterChart>
        <c:scatterStyle val="lineMarker"/>
        <c:varyColors val="0"/>
        <c:ser>
          <c:idx val="0"/>
          <c:order val="0"/>
          <c:tx>
            <c:v>MVMNT and δ/Q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'Pile C2'!$W$7:$W$171</c:f>
              <c:numCache>
                <c:formatCode>#,##0.00</c:formatCode>
                <c:ptCount val="165"/>
                <c:pt idx="0">
                  <c:v>0</c:v>
                </c:pt>
                <c:pt idx="1">
                  <c:v>4.9986265757572899E-3</c:v>
                </c:pt>
                <c:pt idx="2">
                  <c:v>9.3078134833403606E-3</c:v>
                </c:pt>
                <c:pt idx="3">
                  <c:v>1.7331796569726301E-2</c:v>
                </c:pt>
                <c:pt idx="4">
                  <c:v>3.2273362504652202E-2</c:v>
                </c:pt>
                <c:pt idx="5">
                  <c:v>6.0102098373527701E-2</c:v>
                </c:pt>
                <c:pt idx="6">
                  <c:v>0.111998287552062</c:v>
                </c:pt>
                <c:pt idx="7">
                  <c:v>0.20944872480035201</c:v>
                </c:pt>
                <c:pt idx="8">
                  <c:v>0.39921495458837603</c:v>
                </c:pt>
                <c:pt idx="9">
                  <c:v>0.49039649723290801</c:v>
                </c:pt>
                <c:pt idx="10">
                  <c:v>0.55586423557185005</c:v>
                </c:pt>
                <c:pt idx="11">
                  <c:v>0.60936791682133395</c:v>
                </c:pt>
                <c:pt idx="12">
                  <c:v>0.65574364129196605</c:v>
                </c:pt>
                <c:pt idx="13">
                  <c:v>0.69731668155645099</c:v>
                </c:pt>
                <c:pt idx="14">
                  <c:v>0.73540185355183096</c:v>
                </c:pt>
                <c:pt idx="15">
                  <c:v>0.77082209200884499</c:v>
                </c:pt>
                <c:pt idx="16">
                  <c:v>0.80412991372007403</c:v>
                </c:pt>
                <c:pt idx="17">
                  <c:v>0.83571592072052103</c:v>
                </c:pt>
                <c:pt idx="18">
                  <c:v>1.0973606198007499</c:v>
                </c:pt>
                <c:pt idx="19">
                  <c:v>1.3105954588081401</c:v>
                </c:pt>
                <c:pt idx="20">
                  <c:v>1.5010617543661</c:v>
                </c:pt>
                <c:pt idx="21">
                  <c:v>1.67779581304712</c:v>
                </c:pt>
                <c:pt idx="22">
                  <c:v>1.8451538253234201</c:v>
                </c:pt>
                <c:pt idx="23">
                  <c:v>2.0056071695831399</c:v>
                </c:pt>
                <c:pt idx="24">
                  <c:v>2.1607089031987901</c:v>
                </c:pt>
                <c:pt idx="25">
                  <c:v>2.31150667600782</c:v>
                </c:pt>
                <c:pt idx="26">
                  <c:v>2.4587451220496299</c:v>
                </c:pt>
                <c:pt idx="27">
                  <c:v>3.1570123900770199</c:v>
                </c:pt>
                <c:pt idx="28">
                  <c:v>3.8138232914776902</c:v>
                </c:pt>
                <c:pt idx="29">
                  <c:v>4.4443511046025099</c:v>
                </c:pt>
                <c:pt idx="30">
                  <c:v>5.0562707330203898</c:v>
                </c:pt>
                <c:pt idx="31">
                  <c:v>5.6541507166317597</c:v>
                </c:pt>
                <c:pt idx="32">
                  <c:v>6.2409942011978004</c:v>
                </c:pt>
                <c:pt idx="33">
                  <c:v>6.8189102914835802</c:v>
                </c:pt>
                <c:pt idx="34">
                  <c:v>7.3894510939487601</c:v>
                </c:pt>
                <c:pt idx="35">
                  <c:v>7.9537989348333697</c:v>
                </c:pt>
                <c:pt idx="36">
                  <c:v>8.5128785573652195</c:v>
                </c:pt>
                <c:pt idx="37">
                  <c:v>9.0674284408088202</c:v>
                </c:pt>
                <c:pt idx="38">
                  <c:v>9.6180483088783397</c:v>
                </c:pt>
                <c:pt idx="39">
                  <c:v>10.165232000259399</c:v>
                </c:pt>
                <c:pt idx="40">
                  <c:v>10.7093909316017</c:v>
                </c:pt>
                <c:pt idx="41">
                  <c:v>11.2508712860354</c:v>
                </c:pt>
                <c:pt idx="42">
                  <c:v>11.7899668837342</c:v>
                </c:pt>
                <c:pt idx="43">
                  <c:v>12.326929000568001</c:v>
                </c:pt>
                <c:pt idx="44">
                  <c:v>12.861973979599201</c:v>
                </c:pt>
                <c:pt idx="45">
                  <c:v>13.927037909433</c:v>
                </c:pt>
                <c:pt idx="46">
                  <c:v>14.9863898133099</c:v>
                </c:pt>
                <c:pt idx="47">
                  <c:v>16.040980296182301</c:v>
                </c:pt>
                <c:pt idx="48">
                  <c:v>17.091555496984899</c:v>
                </c:pt>
                <c:pt idx="49">
                  <c:v>18.138709429872598</c:v>
                </c:pt>
                <c:pt idx="50">
                  <c:v>19.182920926005501</c:v>
                </c:pt>
                <c:pt idx="51">
                  <c:v>20.224580270807099</c:v>
                </c:pt>
                <c:pt idx="52">
                  <c:v>21.264008766981899</c:v>
                </c:pt>
                <c:pt idx="53">
                  <c:v>22.301473333641901</c:v>
                </c:pt>
                <c:pt idx="54">
                  <c:v>23.337197555839499</c:v>
                </c:pt>
                <c:pt idx="55">
                  <c:v>24.371370153409</c:v>
                </c:pt>
                <c:pt idx="56">
                  <c:v>25.404151545762701</c:v>
                </c:pt>
                <c:pt idx="57">
                  <c:v>26.435678993273498</c:v>
                </c:pt>
                <c:pt idx="58">
                  <c:v>27.466070661841599</c:v>
                </c:pt>
                <c:pt idx="59">
                  <c:v>28.495428864008598</c:v>
                </c:pt>
                <c:pt idx="60">
                  <c:v>29.5238426641193</c:v>
                </c:pt>
                <c:pt idx="61">
                  <c:v>30.551389987858201</c:v>
                </c:pt>
                <c:pt idx="62">
                  <c:v>31.578139342263299</c:v>
                </c:pt>
                <c:pt idx="63">
                  <c:v>32.604151227211702</c:v>
                </c:pt>
                <c:pt idx="64">
                  <c:v>33.629479300745501</c:v>
                </c:pt>
                <c:pt idx="65">
                  <c:v>34.654171346659602</c:v>
                </c:pt>
                <c:pt idx="66">
                  <c:v>35.678270082230803</c:v>
                </c:pt>
                <c:pt idx="67">
                  <c:v>36.701813835933201</c:v>
                </c:pt>
                <c:pt idx="68">
                  <c:v>37.724837118811699</c:v>
                </c:pt>
                <c:pt idx="69">
                  <c:v>38.7473711084088</c:v>
                </c:pt>
                <c:pt idx="70">
                  <c:v>39.769444060414898</c:v>
                </c:pt>
                <c:pt idx="71">
                  <c:v>40.791081660293997</c:v>
                </c:pt>
                <c:pt idx="72">
                  <c:v>41.812307324828502</c:v>
                </c:pt>
                <c:pt idx="73">
                  <c:v>42.833142461696703</c:v>
                </c:pt>
                <c:pt idx="74">
                  <c:v>43.853606693736502</c:v>
                </c:pt>
                <c:pt idx="75">
                  <c:v>44.873718053373103</c:v>
                </c:pt>
                <c:pt idx="76">
                  <c:v>45.893493151743399</c:v>
                </c:pt>
                <c:pt idx="77">
                  <c:v>46.912947326282598</c:v>
                </c:pt>
                <c:pt idx="78">
                  <c:v>47.932094769912602</c:v>
                </c:pt>
                <c:pt idx="79">
                  <c:v>48.950948644462102</c:v>
                </c:pt>
                <c:pt idx="80">
                  <c:v>49.969521180528197</c:v>
                </c:pt>
                <c:pt idx="81">
                  <c:v>50.987823765642098</c:v>
                </c:pt>
                <c:pt idx="82">
                  <c:v>52.0058670223167</c:v>
                </c:pt>
                <c:pt idx="83">
                  <c:v>53.0236608773142</c:v>
                </c:pt>
                <c:pt idx="84">
                  <c:v>54.041214623275103</c:v>
                </c:pt>
                <c:pt idx="85">
                  <c:v>55.0585369736811</c:v>
                </c:pt>
                <c:pt idx="86">
                  <c:v>56.075636111988999</c:v>
                </c:pt>
                <c:pt idx="87">
                  <c:v>57.092519735649503</c:v>
                </c:pt>
                <c:pt idx="88">
                  <c:v>58.1091950956327</c:v>
                </c:pt>
                <c:pt idx="89">
                  <c:v>59.1256690319914</c:v>
                </c:pt>
                <c:pt idx="90">
                  <c:v>60.141948005925499</c:v>
                </c:pt>
                <c:pt idx="91">
                  <c:v>61.158038128749503</c:v>
                </c:pt>
                <c:pt idx="92">
                  <c:v>62.173945188112199</c:v>
                </c:pt>
                <c:pt idx="93">
                  <c:v>63.189674671773801</c:v>
                </c:pt>
                <c:pt idx="94">
                  <c:v>64.205231789206195</c:v>
                </c:pt>
                <c:pt idx="95">
                  <c:v>65.220621491252203</c:v>
                </c:pt>
                <c:pt idx="96">
                  <c:v>66.235848488046301</c:v>
                </c:pt>
                <c:pt idx="97">
                  <c:v>67.250917265379698</c:v>
                </c:pt>
                <c:pt idx="98">
                  <c:v>68.265832099668501</c:v>
                </c:pt>
                <c:pt idx="99">
                  <c:v>69.280597071664502</c:v>
                </c:pt>
                <c:pt idx="100">
                  <c:v>70.295216079035399</c:v>
                </c:pt>
                <c:pt idx="101">
                  <c:v>71.309692847923699</c:v>
                </c:pt>
                <c:pt idx="102">
                  <c:v>72.324030943581505</c:v>
                </c:pt>
                <c:pt idx="103">
                  <c:v>73.338233780171905</c:v>
                </c:pt>
                <c:pt idx="104">
                  <c:v>74.352304629811201</c:v>
                </c:pt>
                <c:pt idx="105">
                  <c:v>75.366246630924394</c:v>
                </c:pt>
                <c:pt idx="106">
                  <c:v>76.380062795974993</c:v>
                </c:pt>
                <c:pt idx="107">
                  <c:v>77.393756018624501</c:v>
                </c:pt>
                <c:pt idx="108">
                  <c:v>78.407329080374197</c:v>
                </c:pt>
                <c:pt idx="109">
                  <c:v>79.420784656731001</c:v>
                </c:pt>
                <c:pt idx="110">
                  <c:v>80.434125322939906</c:v>
                </c:pt>
                <c:pt idx="111">
                  <c:v>81.447353559320007</c:v>
                </c:pt>
                <c:pt idx="112">
                  <c:v>82.460471756235506</c:v>
                </c:pt>
                <c:pt idx="113">
                  <c:v>83.473482218732997</c:v>
                </c:pt>
                <c:pt idx="114">
                  <c:v>84.486387170871197</c:v>
                </c:pt>
                <c:pt idx="115">
                  <c:v>85.499188759768103</c:v>
                </c:pt>
                <c:pt idx="116">
                  <c:v>86.511889059387997</c:v>
                </c:pt>
                <c:pt idx="117">
                  <c:v>87.524490074087495</c:v>
                </c:pt>
                <c:pt idx="118">
                  <c:v>88.536993741940805</c:v>
                </c:pt>
                <c:pt idx="119">
                  <c:v>89.549401937859002</c:v>
                </c:pt>
                <c:pt idx="120">
                  <c:v>90.561716476520303</c:v>
                </c:pt>
                <c:pt idx="121">
                  <c:v>91.573939115124304</c:v>
                </c:pt>
                <c:pt idx="122">
                  <c:v>92.586071555983096</c:v>
                </c:pt>
                <c:pt idx="123">
                  <c:v>93.598115448961593</c:v>
                </c:pt>
                <c:pt idx="124">
                  <c:v>94.610072393777003</c:v>
                </c:pt>
                <c:pt idx="125">
                  <c:v>95.621943942167604</c:v>
                </c:pt>
                <c:pt idx="126">
                  <c:v>96.633731599940305</c:v>
                </c:pt>
                <c:pt idx="127">
                  <c:v>97.645436828904295</c:v>
                </c:pt>
                <c:pt idx="128">
                  <c:v>98.657061048699205</c:v>
                </c:pt>
                <c:pt idx="129">
                  <c:v>99.668605638525094</c:v>
                </c:pt>
                <c:pt idx="130">
                  <c:v>100.68007193878</c:v>
                </c:pt>
                <c:pt idx="131">
                  <c:v>101.691461252609</c:v>
                </c:pt>
                <c:pt idx="132">
                  <c:v>102.70277484738</c:v>
                </c:pt>
                <c:pt idx="133">
                  <c:v>103.714013956074</c:v>
                </c:pt>
                <c:pt idx="134">
                  <c:v>104.72517977861</c:v>
                </c:pt>
                <c:pt idx="135">
                  <c:v>105.736273483107</c:v>
                </c:pt>
                <c:pt idx="136">
                  <c:v>106.747296207076</c:v>
                </c:pt>
                <c:pt idx="137">
                  <c:v>107.758249058559</c:v>
                </c:pt>
                <c:pt idx="138">
                  <c:v>108.76913311721</c:v>
                </c:pt>
                <c:pt idx="139">
                  <c:v>109.77994943532801</c:v>
                </c:pt>
                <c:pt idx="140">
                  <c:v>110.790699038836</c:v>
                </c:pt>
                <c:pt idx="141">
                  <c:v>111.801382928219</c:v>
                </c:pt>
                <c:pt idx="142">
                  <c:v>112.81200207941799</c:v>
                </c:pt>
                <c:pt idx="143">
                  <c:v>113.82255744467599</c:v>
                </c:pt>
                <c:pt idx="144">
                  <c:v>114.83304995336</c:v>
                </c:pt>
                <c:pt idx="145">
                  <c:v>115.84348051273101</c:v>
                </c:pt>
                <c:pt idx="146">
                  <c:v>116.85385000869201</c:v>
                </c:pt>
                <c:pt idx="147">
                  <c:v>117.86415930649299</c:v>
                </c:pt>
                <c:pt idx="148">
                  <c:v>118.87440925141701</c:v>
                </c:pt>
                <c:pt idx="149">
                  <c:v>119.884600669425</c:v>
                </c:pt>
                <c:pt idx="150">
                  <c:v>120.89473436777899</c:v>
                </c:pt>
                <c:pt idx="151">
                  <c:v>121.904811135644</c:v>
                </c:pt>
                <c:pt idx="152">
                  <c:v>122.914831744655</c:v>
                </c:pt>
                <c:pt idx="153">
                  <c:v>123.924796949466</c:v>
                </c:pt>
                <c:pt idx="154">
                  <c:v>124.93470748827799</c:v>
                </c:pt>
                <c:pt idx="155">
                  <c:v>125.944564083343</c:v>
                </c:pt>
                <c:pt idx="156">
                  <c:v>126.95436744144899</c:v>
                </c:pt>
                <c:pt idx="157">
                  <c:v>127.964118254384</c:v>
                </c:pt>
                <c:pt idx="158">
                  <c:v>128.97381719938599</c:v>
                </c:pt>
                <c:pt idx="159">
                  <c:v>129.983464939572</c:v>
                </c:pt>
                <c:pt idx="160">
                  <c:v>130.99306212434999</c:v>
                </c:pt>
                <c:pt idx="161">
                  <c:v>132.00260938982001</c:v>
                </c:pt>
                <c:pt idx="162">
                  <c:v>133.012107359152</c:v>
                </c:pt>
                <c:pt idx="163">
                  <c:v>134.02155664296001</c:v>
                </c:pt>
                <c:pt idx="164">
                  <c:v>135.03095783965401</c:v>
                </c:pt>
              </c:numCache>
            </c:numRef>
          </c:xVal>
          <c:yVal>
            <c:numRef>
              <c:f>'Pile C2'!$AA$7:$AA$169</c:f>
              <c:numCache>
                <c:formatCode>0.0000</c:formatCode>
                <c:ptCount val="163"/>
                <c:pt idx="0">
                  <c:v>0</c:v>
                </c:pt>
                <c:pt idx="1">
                  <c:v>2.033822618501682E-3</c:v>
                </c:pt>
                <c:pt idx="2">
                  <c:v>2.0338473036064374E-3</c:v>
                </c:pt>
                <c:pt idx="3">
                  <c:v>2.0338991300639549E-3</c:v>
                </c:pt>
                <c:pt idx="4">
                  <c:v>2.0340272040079879E-3</c:v>
                </c:pt>
                <c:pt idx="5">
                  <c:v>2.0344356039513284E-3</c:v>
                </c:pt>
                <c:pt idx="6">
                  <c:v>2.0361102872865329E-3</c:v>
                </c:pt>
                <c:pt idx="7">
                  <c:v>2.0441442555887055E-3</c:v>
                </c:pt>
                <c:pt idx="8">
                  <c:v>2.0854207068664032E-3</c:v>
                </c:pt>
                <c:pt idx="9">
                  <c:v>2.1183234296865516E-3</c:v>
                </c:pt>
                <c:pt idx="10">
                  <c:v>2.1466577409142407E-3</c:v>
                </c:pt>
                <c:pt idx="11">
                  <c:v>2.1723592161603791E-3</c:v>
                </c:pt>
                <c:pt idx="12">
                  <c:v>2.1962502936519693E-3</c:v>
                </c:pt>
                <c:pt idx="13">
                  <c:v>2.2187806758494182E-3</c:v>
                </c:pt>
                <c:pt idx="14">
                  <c:v>2.2402312274164924E-3</c:v>
                </c:pt>
                <c:pt idx="15">
                  <c:v>2.2607927013675129E-3</c:v>
                </c:pt>
                <c:pt idx="16">
                  <c:v>2.2806023985281537E-3</c:v>
                </c:pt>
                <c:pt idx="17">
                  <c:v>2.2997634642403018E-3</c:v>
                </c:pt>
                <c:pt idx="18">
                  <c:v>2.4677516917988953E-3</c:v>
                </c:pt>
                <c:pt idx="19">
                  <c:v>2.6102298127288399E-3</c:v>
                </c:pt>
                <c:pt idx="20">
                  <c:v>2.7379184796699676E-3</c:v>
                </c:pt>
                <c:pt idx="21">
                  <c:v>2.8554663328677864E-3</c:v>
                </c:pt>
                <c:pt idx="22">
                  <c:v>2.9654516987461699E-3</c:v>
                </c:pt>
                <c:pt idx="23">
                  <c:v>3.0695017243723079E-3</c:v>
                </c:pt>
                <c:pt idx="24">
                  <c:v>3.1687297679990358E-3</c:v>
                </c:pt>
                <c:pt idx="25">
                  <c:v>3.2639412382228458E-3</c:v>
                </c:pt>
                <c:pt idx="26">
                  <c:v>3.3557429798867747E-3</c:v>
                </c:pt>
                <c:pt idx="27">
                  <c:v>3.7772366572165041E-3</c:v>
                </c:pt>
                <c:pt idx="28">
                  <c:v>4.1570042582436476E-3</c:v>
                </c:pt>
                <c:pt idx="29">
                  <c:v>4.5106101711202204E-3</c:v>
                </c:pt>
                <c:pt idx="30">
                  <c:v>4.8462788503223532E-3</c:v>
                </c:pt>
                <c:pt idx="31">
                  <c:v>5.1689116721822873E-3</c:v>
                </c:pt>
                <c:pt idx="32">
                  <c:v>5.4816598414027173E-3</c:v>
                </c:pt>
                <c:pt idx="33">
                  <c:v>5.7866593143446766E-3</c:v>
                </c:pt>
                <c:pt idx="34">
                  <c:v>6.085415877785441E-3</c:v>
                </c:pt>
                <c:pt idx="35">
                  <c:v>6.3790239871926212E-3</c:v>
                </c:pt>
                <c:pt idx="36">
                  <c:v>6.6682989381897911E-3</c:v>
                </c:pt>
                <c:pt idx="37">
                  <c:v>6.9538605763224378E-3</c:v>
                </c:pt>
                <c:pt idx="38">
                  <c:v>7.2361883753768313E-3</c:v>
                </c:pt>
                <c:pt idx="39">
                  <c:v>7.5156588309208379E-3</c:v>
                </c:pt>
                <c:pt idx="40">
                  <c:v>7.7925715217791328E-3</c:v>
                </c:pt>
                <c:pt idx="41">
                  <c:v>8.0671676823816218E-3</c:v>
                </c:pt>
                <c:pt idx="42">
                  <c:v>8.3396436936103869E-3</c:v>
                </c:pt>
                <c:pt idx="43">
                  <c:v>8.6101610464850396E-3</c:v>
                </c:pt>
                <c:pt idx="44">
                  <c:v>8.8788538085888269E-3</c:v>
                </c:pt>
                <c:pt idx="45">
                  <c:v>9.4111974009591266E-3</c:v>
                </c:pt>
                <c:pt idx="46">
                  <c:v>9.937383613208799E-3</c:v>
                </c:pt>
                <c:pt idx="47">
                  <c:v>1.0457934855025731E-2</c:v>
                </c:pt>
                <c:pt idx="48">
                  <c:v>1.0973248504859695E-2</c:v>
                </c:pt>
                <c:pt idx="49">
                  <c:v>1.1483636272111988E-2</c:v>
                </c:pt>
                <c:pt idx="50">
                  <c:v>1.1989349939825983E-2</c:v>
                </c:pt>
                <c:pt idx="51">
                  <c:v>1.2490598556956974E-2</c:v>
                </c:pt>
                <c:pt idx="52">
                  <c:v>1.2987560128401734E-2</c:v>
                </c:pt>
                <c:pt idx="53">
                  <c:v>1.3480389689099216E-2</c:v>
                </c:pt>
                <c:pt idx="54">
                  <c:v>1.3969224958551964E-2</c:v>
                </c:pt>
                <c:pt idx="55">
                  <c:v>1.4454190350808541E-2</c:v>
                </c:pt>
                <c:pt idx="56">
                  <c:v>1.4935399851348964E-2</c:v>
                </c:pt>
                <c:pt idx="57">
                  <c:v>1.5412959103872586E-2</c:v>
                </c:pt>
                <c:pt idx="58">
                  <c:v>1.5886966940299861E-2</c:v>
                </c:pt>
                <c:pt idx="59">
                  <c:v>1.6357516514691448E-2</c:v>
                </c:pt>
                <c:pt idx="60">
                  <c:v>1.6824696153010063E-2</c:v>
                </c:pt>
                <c:pt idx="61">
                  <c:v>1.7288589997448093E-2</c:v>
                </c:pt>
                <c:pt idx="62">
                  <c:v>1.7749278501177423E-2</c:v>
                </c:pt>
                <c:pt idx="63">
                  <c:v>1.8206838813463404E-2</c:v>
                </c:pt>
                <c:pt idx="64">
                  <c:v>1.8661345083905736E-2</c:v>
                </c:pt>
                <c:pt idx="65">
                  <c:v>1.9112868706646448E-2</c:v>
                </c:pt>
                <c:pt idx="66">
                  <c:v>1.9561478519727733E-2</c:v>
                </c:pt>
                <c:pt idx="67">
                  <c:v>2.0007240970719407E-2</c:v>
                </c:pt>
                <c:pt idx="68">
                  <c:v>2.0450220256793366E-2</c:v>
                </c:pt>
                <c:pt idx="69">
                  <c:v>2.0890478445284241E-2</c:v>
                </c:pt>
                <c:pt idx="70">
                  <c:v>2.1328075579213502E-2</c:v>
                </c:pt>
                <c:pt idx="71">
                  <c:v>2.1763069771107049E-2</c:v>
                </c:pt>
                <c:pt idx="72">
                  <c:v>2.2195517287591417E-2</c:v>
                </c:pt>
                <c:pt idx="73">
                  <c:v>2.2625472626628104E-2</c:v>
                </c:pt>
                <c:pt idx="74">
                  <c:v>2.3052988588785871E-2</c:v>
                </c:pt>
                <c:pt idx="75">
                  <c:v>2.3478116343602664E-2</c:v>
                </c:pt>
                <c:pt idx="76">
                  <c:v>2.3900905491836943E-2</c:v>
                </c:pt>
                <c:pt idx="77">
                  <c:v>2.432140412421312E-2</c:v>
                </c:pt>
                <c:pt idx="78">
                  <c:v>2.4739658877127781E-2</c:v>
                </c:pt>
                <c:pt idx="79">
                  <c:v>2.5155714985672973E-2</c:v>
                </c:pt>
                <c:pt idx="80">
                  <c:v>2.5569616334255335E-2</c:v>
                </c:pt>
                <c:pt idx="81">
                  <c:v>2.5981405505030128E-2</c:v>
                </c:pt>
                <c:pt idx="82">
                  <c:v>2.6391123824324063E-2</c:v>
                </c:pt>
                <c:pt idx="83">
                  <c:v>2.6798811407187068E-2</c:v>
                </c:pt>
                <c:pt idx="84">
                  <c:v>2.7204507200190624E-2</c:v>
                </c:pt>
                <c:pt idx="85">
                  <c:v>2.7608249022566998E-2</c:v>
                </c:pt>
                <c:pt idx="86">
                  <c:v>2.8010073605776654E-2</c:v>
                </c:pt>
                <c:pt idx="87">
                  <c:v>2.8410016631571812E-2</c:v>
                </c:pt>
                <c:pt idx="88">
                  <c:v>2.8808112768623783E-2</c:v>
                </c:pt>
                <c:pt idx="89">
                  <c:v>2.9204395707772633E-2</c:v>
                </c:pt>
                <c:pt idx="90">
                  <c:v>2.9598898195950855E-2</c:v>
                </c:pt>
                <c:pt idx="91">
                  <c:v>2.999165206883388E-2</c:v>
                </c:pt>
                <c:pt idx="92">
                  <c:v>3.0382688282264002E-2</c:v>
                </c:pt>
                <c:pt idx="93">
                  <c:v>3.0772036942492285E-2</c:v>
                </c:pt>
                <c:pt idx="94">
                  <c:v>3.1159727335281925E-2</c:v>
                </c:pt>
                <c:pt idx="95">
                  <c:v>3.1545787953916098E-2</c:v>
                </c:pt>
                <c:pt idx="96">
                  <c:v>3.1930246526148426E-2</c:v>
                </c:pt>
                <c:pt idx="97">
                  <c:v>3.2313130040136147E-2</c:v>
                </c:pt>
                <c:pt idx="98">
                  <c:v>3.2694464769393396E-2</c:v>
                </c:pt>
                <c:pt idx="99">
                  <c:v>3.3074276296801527E-2</c:v>
                </c:pt>
                <c:pt idx="100">
                  <c:v>3.3452589537710166E-2</c:v>
                </c:pt>
                <c:pt idx="101">
                  <c:v>3.3829428762166949E-2</c:v>
                </c:pt>
                <c:pt idx="102">
                  <c:v>3.4204817616304485E-2</c:v>
                </c:pt>
                <c:pt idx="103">
                  <c:v>3.4578779142921068E-2</c:v>
                </c:pt>
                <c:pt idx="104">
                  <c:v>3.4951335801283193E-2</c:v>
                </c:pt>
                <c:pt idx="105">
                  <c:v>3.5322509486182672E-2</c:v>
                </c:pt>
                <c:pt idx="106">
                  <c:v>3.5692321546275309E-2</c:v>
                </c:pt>
                <c:pt idx="107">
                  <c:v>3.606079280173035E-2</c:v>
                </c:pt>
                <c:pt idx="108">
                  <c:v>3.6427943561218881E-2</c:v>
                </c:pt>
                <c:pt idx="109">
                  <c:v>3.6793793638264766E-2</c:v>
                </c:pt>
                <c:pt idx="110">
                  <c:v>3.7158362366985755E-2</c:v>
                </c:pt>
                <c:pt idx="111">
                  <c:v>3.7521668617249364E-2</c:v>
                </c:pt>
                <c:pt idx="112">
                  <c:v>3.7883730809264202E-2</c:v>
                </c:pt>
                <c:pt idx="113">
                  <c:v>3.8244566927632194E-2</c:v>
                </c:pt>
                <c:pt idx="114">
                  <c:v>3.860419453488205E-2</c:v>
                </c:pt>
                <c:pt idx="115">
                  <c:v>3.8962630784504737E-2</c:v>
                </c:pt>
                <c:pt idx="116">
                  <c:v>3.9319892433511514E-2</c:v>
                </c:pt>
                <c:pt idx="117">
                  <c:v>3.9675995854534039E-2</c:v>
                </c:pt>
                <c:pt idx="118">
                  <c:v>4.0030957047482704E-2</c:v>
                </c:pt>
                <c:pt idx="119">
                  <c:v>4.0384791650784464E-2</c:v>
                </c:pt>
                <c:pt idx="120">
                  <c:v>4.0737514952214476E-2</c:v>
                </c:pt>
                <c:pt idx="121">
                  <c:v>4.1089141899338613E-2</c:v>
                </c:pt>
                <c:pt idx="122">
                  <c:v>4.1439687109582291E-2</c:v>
                </c:pt>
                <c:pt idx="123">
                  <c:v>4.1789164879941491E-2</c:v>
                </c:pt>
                <c:pt idx="124">
                  <c:v>4.2137589196348871E-2</c:v>
                </c:pt>
                <c:pt idx="125">
                  <c:v>4.2484973742709549E-2</c:v>
                </c:pt>
                <c:pt idx="126">
                  <c:v>4.2831331909619699E-2</c:v>
                </c:pt>
                <c:pt idx="127">
                  <c:v>4.3176676802779909E-2</c:v>
                </c:pt>
                <c:pt idx="128">
                  <c:v>4.352102125111703E-2</c:v>
                </c:pt>
                <c:pt idx="129">
                  <c:v>4.3864377814623892E-2</c:v>
                </c:pt>
                <c:pt idx="130">
                  <c:v>4.4206758791929354E-2</c:v>
                </c:pt>
                <c:pt idx="131">
                  <c:v>4.4548176227607386E-2</c:v>
                </c:pt>
                <c:pt idx="132">
                  <c:v>4.4888641919241884E-2</c:v>
                </c:pt>
                <c:pt idx="133">
                  <c:v>4.522816742424525E-2</c:v>
                </c:pt>
                <c:pt idx="134">
                  <c:v>4.5566764066450188E-2</c:v>
                </c:pt>
                <c:pt idx="135">
                  <c:v>4.5904442942482464E-2</c:v>
                </c:pt>
                <c:pt idx="136">
                  <c:v>4.6241214927915802E-2</c:v>
                </c:pt>
                <c:pt idx="137">
                  <c:v>4.6577090683225755E-2</c:v>
                </c:pt>
                <c:pt idx="138">
                  <c:v>4.6912080659546218E-2</c:v>
                </c:pt>
                <c:pt idx="139">
                  <c:v>4.7246195104236201E-2</c:v>
                </c:pt>
                <c:pt idx="140">
                  <c:v>4.7579444066264173E-2</c:v>
                </c:pt>
                <c:pt idx="141">
                  <c:v>4.7911837401419445E-2</c:v>
                </c:pt>
                <c:pt idx="142">
                  <c:v>4.8243384777352044E-2</c:v>
                </c:pt>
                <c:pt idx="143">
                  <c:v>4.8574095678451605E-2</c:v>
                </c:pt>
                <c:pt idx="144">
                  <c:v>4.8903979410571959E-2</c:v>
                </c:pt>
                <c:pt idx="145">
                  <c:v>4.9233045105602453E-2</c:v>
                </c:pt>
                <c:pt idx="146">
                  <c:v>4.9561301725896997E-2</c:v>
                </c:pt>
                <c:pt idx="147">
                  <c:v>4.9888758068560003E-2</c:v>
                </c:pt>
                <c:pt idx="148">
                  <c:v>5.0215422769604744E-2</c:v>
                </c:pt>
                <c:pt idx="149">
                  <c:v>5.0541304307974572E-2</c:v>
                </c:pt>
                <c:pt idx="150">
                  <c:v>5.0866411009444196E-2</c:v>
                </c:pt>
                <c:pt idx="151">
                  <c:v>5.1190751050400919E-2</c:v>
                </c:pt>
                <c:pt idx="152">
                  <c:v>5.1514332461507523E-2</c:v>
                </c:pt>
                <c:pt idx="153">
                  <c:v>5.1837163131254901E-2</c:v>
                </c:pt>
                <c:pt idx="154">
                  <c:v>5.2159250809407559E-2</c:v>
                </c:pt>
                <c:pt idx="155">
                  <c:v>5.2480603110345081E-2</c:v>
                </c:pt>
                <c:pt idx="156">
                  <c:v>5.2801227516301799E-2</c:v>
                </c:pt>
                <c:pt idx="157">
                  <c:v>5.3121131380512068E-2</c:v>
                </c:pt>
                <c:pt idx="158">
                  <c:v>5.3440321930261568E-2</c:v>
                </c:pt>
                <c:pt idx="159">
                  <c:v>5.3758806269847845E-2</c:v>
                </c:pt>
                <c:pt idx="160">
                  <c:v>5.4076591383454428E-2</c:v>
                </c:pt>
                <c:pt idx="161">
                  <c:v>5.4393684137942822E-2</c:v>
                </c:pt>
                <c:pt idx="162">
                  <c:v>5.4710091285559363E-2</c:v>
                </c:pt>
              </c:numCache>
            </c:numRef>
          </c:yVal>
          <c:smooth val="0"/>
        </c:ser>
        <c:ser>
          <c:idx val="1"/>
          <c:order val="1"/>
          <c:tx>
            <c:v>Selected linear portion</c:v>
          </c:tx>
          <c:spPr>
            <a:ln w="28575">
              <a:noFill/>
            </a:ln>
          </c:spPr>
          <c:marker>
            <c:symbol val="square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5292395054391791"/>
                  <c:y val="2.6995239491911651E-2"/>
                </c:manualLayout>
              </c:layout>
              <c:numFmt formatCode="#,##0.000000" sourceLinked="0"/>
              <c:txPr>
                <a:bodyPr/>
                <a:lstStyle/>
                <a:p>
                  <a:pPr>
                    <a:defRPr sz="1200"/>
                  </a:pPr>
                  <a:endParaRPr lang="en-US"/>
                </a:p>
              </c:txPr>
            </c:trendlineLbl>
          </c:trendline>
          <c:xVal>
            <c:numRef>
              <c:f>'Pile C2'!$W$127:$W$166</c:f>
              <c:numCache>
                <c:formatCode>#,##0.00</c:formatCode>
                <c:ptCount val="40"/>
                <c:pt idx="0">
                  <c:v>90.561716476520303</c:v>
                </c:pt>
                <c:pt idx="1">
                  <c:v>91.573939115124304</c:v>
                </c:pt>
                <c:pt idx="2">
                  <c:v>92.586071555983096</c:v>
                </c:pt>
                <c:pt idx="3">
                  <c:v>93.598115448961593</c:v>
                </c:pt>
                <c:pt idx="4">
                  <c:v>94.610072393777003</c:v>
                </c:pt>
                <c:pt idx="5">
                  <c:v>95.621943942167604</c:v>
                </c:pt>
                <c:pt idx="6">
                  <c:v>96.633731599940305</c:v>
                </c:pt>
                <c:pt idx="7">
                  <c:v>97.645436828904295</c:v>
                </c:pt>
                <c:pt idx="8">
                  <c:v>98.657061048699205</c:v>
                </c:pt>
                <c:pt idx="9">
                  <c:v>99.668605638525094</c:v>
                </c:pt>
                <c:pt idx="10">
                  <c:v>100.68007193878</c:v>
                </c:pt>
                <c:pt idx="11">
                  <c:v>101.691461252609</c:v>
                </c:pt>
                <c:pt idx="12">
                  <c:v>102.70277484738</c:v>
                </c:pt>
                <c:pt idx="13">
                  <c:v>103.714013956074</c:v>
                </c:pt>
                <c:pt idx="14">
                  <c:v>104.72517977861</c:v>
                </c:pt>
                <c:pt idx="15">
                  <c:v>105.736273483107</c:v>
                </c:pt>
                <c:pt idx="16">
                  <c:v>106.747296207076</c:v>
                </c:pt>
                <c:pt idx="17">
                  <c:v>107.758249058559</c:v>
                </c:pt>
                <c:pt idx="18">
                  <c:v>108.76913311721</c:v>
                </c:pt>
                <c:pt idx="19">
                  <c:v>109.77994943532801</c:v>
                </c:pt>
                <c:pt idx="20">
                  <c:v>110.790699038836</c:v>
                </c:pt>
                <c:pt idx="21">
                  <c:v>111.801382928219</c:v>
                </c:pt>
                <c:pt idx="22">
                  <c:v>112.81200207941799</c:v>
                </c:pt>
                <c:pt idx="23">
                  <c:v>113.82255744467599</c:v>
                </c:pt>
                <c:pt idx="24">
                  <c:v>114.83304995336</c:v>
                </c:pt>
                <c:pt idx="25">
                  <c:v>115.84348051273101</c:v>
                </c:pt>
                <c:pt idx="26">
                  <c:v>116.85385000869201</c:v>
                </c:pt>
                <c:pt idx="27">
                  <c:v>117.86415930649299</c:v>
                </c:pt>
                <c:pt idx="28">
                  <c:v>118.87440925141701</c:v>
                </c:pt>
                <c:pt idx="29">
                  <c:v>119.884600669425</c:v>
                </c:pt>
                <c:pt idx="30">
                  <c:v>120.89473436777899</c:v>
                </c:pt>
                <c:pt idx="31">
                  <c:v>121.904811135644</c:v>
                </c:pt>
                <c:pt idx="32">
                  <c:v>122.914831744655</c:v>
                </c:pt>
                <c:pt idx="33">
                  <c:v>123.924796949466</c:v>
                </c:pt>
                <c:pt idx="34">
                  <c:v>124.93470748827799</c:v>
                </c:pt>
                <c:pt idx="35">
                  <c:v>125.944564083343</c:v>
                </c:pt>
                <c:pt idx="36">
                  <c:v>126.95436744144899</c:v>
                </c:pt>
                <c:pt idx="37">
                  <c:v>127.964118254384</c:v>
                </c:pt>
                <c:pt idx="38">
                  <c:v>128.97381719938599</c:v>
                </c:pt>
                <c:pt idx="39">
                  <c:v>129.983464939572</c:v>
                </c:pt>
              </c:numCache>
            </c:numRef>
          </c:xVal>
          <c:yVal>
            <c:numRef>
              <c:f>'Pile C2'!$AA$127:$AA$166</c:f>
              <c:numCache>
                <c:formatCode>0.0000</c:formatCode>
                <c:ptCount val="40"/>
                <c:pt idx="0">
                  <c:v>4.0737514952214476E-2</c:v>
                </c:pt>
                <c:pt idx="1">
                  <c:v>4.1089141899338613E-2</c:v>
                </c:pt>
                <c:pt idx="2">
                  <c:v>4.1439687109582291E-2</c:v>
                </c:pt>
                <c:pt idx="3">
                  <c:v>4.1789164879941491E-2</c:v>
                </c:pt>
                <c:pt idx="4">
                  <c:v>4.2137589196348871E-2</c:v>
                </c:pt>
                <c:pt idx="5">
                  <c:v>4.2484973742709549E-2</c:v>
                </c:pt>
                <c:pt idx="6">
                  <c:v>4.2831331909619699E-2</c:v>
                </c:pt>
                <c:pt idx="7">
                  <c:v>4.3176676802779909E-2</c:v>
                </c:pt>
                <c:pt idx="8">
                  <c:v>4.352102125111703E-2</c:v>
                </c:pt>
                <c:pt idx="9">
                  <c:v>4.3864377814623892E-2</c:v>
                </c:pt>
                <c:pt idx="10">
                  <c:v>4.4206758791929354E-2</c:v>
                </c:pt>
                <c:pt idx="11">
                  <c:v>4.4548176227607386E-2</c:v>
                </c:pt>
                <c:pt idx="12">
                  <c:v>4.4888641919241884E-2</c:v>
                </c:pt>
                <c:pt idx="13">
                  <c:v>4.522816742424525E-2</c:v>
                </c:pt>
                <c:pt idx="14">
                  <c:v>4.5566764066450188E-2</c:v>
                </c:pt>
                <c:pt idx="15">
                  <c:v>4.5904442942482464E-2</c:v>
                </c:pt>
                <c:pt idx="16">
                  <c:v>4.6241214927915802E-2</c:v>
                </c:pt>
                <c:pt idx="17">
                  <c:v>4.6577090683225755E-2</c:v>
                </c:pt>
                <c:pt idx="18">
                  <c:v>4.6912080659546218E-2</c:v>
                </c:pt>
                <c:pt idx="19">
                  <c:v>4.7246195104236201E-2</c:v>
                </c:pt>
                <c:pt idx="20">
                  <c:v>4.7579444066264173E-2</c:v>
                </c:pt>
                <c:pt idx="21">
                  <c:v>4.7911837401419445E-2</c:v>
                </c:pt>
                <c:pt idx="22">
                  <c:v>4.8243384777352044E-2</c:v>
                </c:pt>
                <c:pt idx="23">
                  <c:v>4.8574095678451605E-2</c:v>
                </c:pt>
                <c:pt idx="24">
                  <c:v>4.8903979410571959E-2</c:v>
                </c:pt>
                <c:pt idx="25">
                  <c:v>4.9233045105602453E-2</c:v>
                </c:pt>
                <c:pt idx="26">
                  <c:v>4.9561301725896997E-2</c:v>
                </c:pt>
                <c:pt idx="27">
                  <c:v>4.9888758068560003E-2</c:v>
                </c:pt>
                <c:pt idx="28">
                  <c:v>5.0215422769604744E-2</c:v>
                </c:pt>
                <c:pt idx="29">
                  <c:v>5.0541304307974572E-2</c:v>
                </c:pt>
                <c:pt idx="30">
                  <c:v>5.0866411009444196E-2</c:v>
                </c:pt>
                <c:pt idx="31">
                  <c:v>5.1190751050400919E-2</c:v>
                </c:pt>
                <c:pt idx="32">
                  <c:v>5.1514332461507523E-2</c:v>
                </c:pt>
                <c:pt idx="33">
                  <c:v>5.1837163131254901E-2</c:v>
                </c:pt>
                <c:pt idx="34">
                  <c:v>5.2159250809407559E-2</c:v>
                </c:pt>
                <c:pt idx="35">
                  <c:v>5.2480603110345081E-2</c:v>
                </c:pt>
                <c:pt idx="36">
                  <c:v>5.2801227516301799E-2</c:v>
                </c:pt>
                <c:pt idx="37">
                  <c:v>5.3121131380512068E-2</c:v>
                </c:pt>
                <c:pt idx="38">
                  <c:v>5.3440321930261568E-2</c:v>
                </c:pt>
                <c:pt idx="39">
                  <c:v>5.3758806269847845E-2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419368"/>
        <c:axId val="395420544"/>
      </c:scatterChart>
      <c:valAx>
        <c:axId val="395419368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MOVEMENT</a:t>
                </a:r>
              </a:p>
            </c:rich>
          </c:tx>
          <c:layout>
            <c:manualLayout>
              <c:xMode val="edge"/>
              <c:yMode val="edge"/>
              <c:x val="0.47912082245025761"/>
              <c:y val="0.936140427197981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5420544"/>
        <c:crosses val="autoZero"/>
        <c:crossBetween val="midCat"/>
      </c:valAx>
      <c:valAx>
        <c:axId val="395420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MOVEMENT/LOAD</a:t>
                </a:r>
              </a:p>
            </c:rich>
          </c:tx>
          <c:layout>
            <c:manualLayout>
              <c:xMode val="edge"/>
              <c:yMode val="edge"/>
              <c:x val="3.5164835164835165E-2"/>
              <c:y val="0.272109446104038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0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5419368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825339146130076"/>
          <c:y val="0.64940923130465378"/>
          <c:w val="0.29927238173457804"/>
          <c:h val="0.15974507330230292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333333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2358060505595"/>
          <c:y val="7.0739257592800892E-2"/>
          <c:w val="0.76082283464567146"/>
          <c:h val="0.76015358080239959"/>
        </c:manualLayout>
      </c:layout>
      <c:scatterChart>
        <c:scatterStyle val="lineMarker"/>
        <c:varyColors val="0"/>
        <c:ser>
          <c:idx val="4"/>
          <c:order val="0"/>
          <c:tx>
            <c:v>UniPile for C2 2017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Pt>
            <c:idx val="16"/>
            <c:bubble3D val="0"/>
            <c:spPr>
              <a:ln>
                <a:solidFill>
                  <a:srgbClr val="0000FF"/>
                </a:solidFill>
                <a:prstDash val="sysDash"/>
              </a:ln>
            </c:spPr>
          </c:dPt>
          <c:xVal>
            <c:numRef>
              <c:f>'Pile C2'!$W$7:$W$166</c:f>
              <c:numCache>
                <c:formatCode>#,##0.00</c:formatCode>
                <c:ptCount val="160"/>
                <c:pt idx="0">
                  <c:v>0</c:v>
                </c:pt>
                <c:pt idx="1">
                  <c:v>4.9986265757572899E-3</c:v>
                </c:pt>
                <c:pt idx="2">
                  <c:v>9.3078134833403606E-3</c:v>
                </c:pt>
                <c:pt idx="3">
                  <c:v>1.7331796569726301E-2</c:v>
                </c:pt>
                <c:pt idx="4">
                  <c:v>3.2273362504652202E-2</c:v>
                </c:pt>
                <c:pt idx="5">
                  <c:v>6.0102098373527701E-2</c:v>
                </c:pt>
                <c:pt idx="6">
                  <c:v>0.111998287552062</c:v>
                </c:pt>
                <c:pt idx="7">
                  <c:v>0.20944872480035201</c:v>
                </c:pt>
                <c:pt idx="8">
                  <c:v>0.39921495458837603</c:v>
                </c:pt>
                <c:pt idx="9">
                  <c:v>0.49039649723290801</c:v>
                </c:pt>
                <c:pt idx="10">
                  <c:v>0.55586423557185005</c:v>
                </c:pt>
                <c:pt idx="11">
                  <c:v>0.60936791682133395</c:v>
                </c:pt>
                <c:pt idx="12">
                  <c:v>0.65574364129196605</c:v>
                </c:pt>
                <c:pt idx="13">
                  <c:v>0.69731668155645099</c:v>
                </c:pt>
                <c:pt idx="14">
                  <c:v>0.73540185355183096</c:v>
                </c:pt>
                <c:pt idx="15">
                  <c:v>0.77082209200884499</c:v>
                </c:pt>
                <c:pt idx="16">
                  <c:v>0.80412991372007403</c:v>
                </c:pt>
                <c:pt idx="17">
                  <c:v>0.83571592072052103</c:v>
                </c:pt>
                <c:pt idx="18">
                  <c:v>1.0973606198007499</c:v>
                </c:pt>
                <c:pt idx="19">
                  <c:v>1.3105954588081401</c:v>
                </c:pt>
                <c:pt idx="20">
                  <c:v>1.5010617543661</c:v>
                </c:pt>
                <c:pt idx="21">
                  <c:v>1.67779581304712</c:v>
                </c:pt>
                <c:pt idx="22">
                  <c:v>1.8451538253234201</c:v>
                </c:pt>
                <c:pt idx="23">
                  <c:v>2.0056071695831399</c:v>
                </c:pt>
                <c:pt idx="24">
                  <c:v>2.1607089031987901</c:v>
                </c:pt>
                <c:pt idx="25">
                  <c:v>2.31150667600782</c:v>
                </c:pt>
                <c:pt idx="26">
                  <c:v>2.4587451220496299</c:v>
                </c:pt>
                <c:pt idx="27">
                  <c:v>3.1570123900770199</c:v>
                </c:pt>
                <c:pt idx="28">
                  <c:v>3.8138232914776902</c:v>
                </c:pt>
                <c:pt idx="29">
                  <c:v>4.4443511046025099</c:v>
                </c:pt>
                <c:pt idx="30">
                  <c:v>5.0562707330203898</c:v>
                </c:pt>
                <c:pt idx="31">
                  <c:v>5.6541507166317597</c:v>
                </c:pt>
                <c:pt idx="32">
                  <c:v>6.2409942011978004</c:v>
                </c:pt>
                <c:pt idx="33">
                  <c:v>6.8189102914835802</c:v>
                </c:pt>
                <c:pt idx="34">
                  <c:v>7.3894510939487601</c:v>
                </c:pt>
                <c:pt idx="35">
                  <c:v>7.9537989348333697</c:v>
                </c:pt>
                <c:pt idx="36">
                  <c:v>8.5128785573652195</c:v>
                </c:pt>
                <c:pt idx="37">
                  <c:v>9.0674284408088202</c:v>
                </c:pt>
                <c:pt idx="38">
                  <c:v>9.6180483088783397</c:v>
                </c:pt>
                <c:pt idx="39">
                  <c:v>10.165232000259399</c:v>
                </c:pt>
                <c:pt idx="40">
                  <c:v>10.7093909316017</c:v>
                </c:pt>
                <c:pt idx="41">
                  <c:v>11.2508712860354</c:v>
                </c:pt>
                <c:pt idx="42">
                  <c:v>11.7899668837342</c:v>
                </c:pt>
                <c:pt idx="43">
                  <c:v>12.326929000568001</c:v>
                </c:pt>
                <c:pt idx="44">
                  <c:v>12.861973979599201</c:v>
                </c:pt>
                <c:pt idx="45">
                  <c:v>13.927037909433</c:v>
                </c:pt>
                <c:pt idx="46">
                  <c:v>14.9863898133099</c:v>
                </c:pt>
                <c:pt idx="47">
                  <c:v>16.040980296182301</c:v>
                </c:pt>
                <c:pt idx="48">
                  <c:v>17.091555496984899</c:v>
                </c:pt>
                <c:pt idx="49">
                  <c:v>18.138709429872598</c:v>
                </c:pt>
                <c:pt idx="50">
                  <c:v>19.182920926005501</c:v>
                </c:pt>
                <c:pt idx="51">
                  <c:v>20.224580270807099</c:v>
                </c:pt>
                <c:pt idx="52">
                  <c:v>21.264008766981899</c:v>
                </c:pt>
                <c:pt idx="53">
                  <c:v>22.301473333641901</c:v>
                </c:pt>
                <c:pt idx="54">
                  <c:v>23.337197555839499</c:v>
                </c:pt>
                <c:pt idx="55">
                  <c:v>24.371370153409</c:v>
                </c:pt>
                <c:pt idx="56">
                  <c:v>25.404151545762701</c:v>
                </c:pt>
                <c:pt idx="57">
                  <c:v>26.435678993273498</c:v>
                </c:pt>
                <c:pt idx="58">
                  <c:v>27.466070661841599</c:v>
                </c:pt>
                <c:pt idx="59">
                  <c:v>28.495428864008598</c:v>
                </c:pt>
                <c:pt idx="60">
                  <c:v>29.5238426641193</c:v>
                </c:pt>
                <c:pt idx="61">
                  <c:v>30.551389987858201</c:v>
                </c:pt>
                <c:pt idx="62">
                  <c:v>31.578139342263299</c:v>
                </c:pt>
                <c:pt idx="63">
                  <c:v>32.604151227211702</c:v>
                </c:pt>
                <c:pt idx="64">
                  <c:v>33.629479300745501</c:v>
                </c:pt>
                <c:pt idx="65">
                  <c:v>34.654171346659602</c:v>
                </c:pt>
                <c:pt idx="66">
                  <c:v>35.678270082230803</c:v>
                </c:pt>
                <c:pt idx="67">
                  <c:v>36.701813835933201</c:v>
                </c:pt>
                <c:pt idx="68">
                  <c:v>37.724837118811699</c:v>
                </c:pt>
                <c:pt idx="69">
                  <c:v>38.7473711084088</c:v>
                </c:pt>
                <c:pt idx="70">
                  <c:v>39.769444060414898</c:v>
                </c:pt>
                <c:pt idx="71">
                  <c:v>40.791081660293997</c:v>
                </c:pt>
                <c:pt idx="72">
                  <c:v>41.812307324828502</c:v>
                </c:pt>
                <c:pt idx="73">
                  <c:v>42.833142461696703</c:v>
                </c:pt>
                <c:pt idx="74">
                  <c:v>43.853606693736502</c:v>
                </c:pt>
                <c:pt idx="75">
                  <c:v>44.873718053373103</c:v>
                </c:pt>
                <c:pt idx="76">
                  <c:v>45.893493151743399</c:v>
                </c:pt>
                <c:pt idx="77">
                  <c:v>46.912947326282598</c:v>
                </c:pt>
                <c:pt idx="78">
                  <c:v>47.932094769912602</c:v>
                </c:pt>
                <c:pt idx="79">
                  <c:v>48.950948644462102</c:v>
                </c:pt>
                <c:pt idx="80">
                  <c:v>49.969521180528197</c:v>
                </c:pt>
                <c:pt idx="81">
                  <c:v>50.987823765642098</c:v>
                </c:pt>
                <c:pt idx="82">
                  <c:v>52.0058670223167</c:v>
                </c:pt>
                <c:pt idx="83">
                  <c:v>53.0236608773142</c:v>
                </c:pt>
                <c:pt idx="84">
                  <c:v>54.041214623275103</c:v>
                </c:pt>
                <c:pt idx="85">
                  <c:v>55.0585369736811</c:v>
                </c:pt>
                <c:pt idx="86">
                  <c:v>56.075636111988999</c:v>
                </c:pt>
                <c:pt idx="87">
                  <c:v>57.092519735649503</c:v>
                </c:pt>
                <c:pt idx="88">
                  <c:v>58.1091950956327</c:v>
                </c:pt>
                <c:pt idx="89">
                  <c:v>59.1256690319914</c:v>
                </c:pt>
                <c:pt idx="90">
                  <c:v>60.141948005925499</c:v>
                </c:pt>
                <c:pt idx="91">
                  <c:v>61.158038128749503</c:v>
                </c:pt>
                <c:pt idx="92">
                  <c:v>62.173945188112199</c:v>
                </c:pt>
                <c:pt idx="93">
                  <c:v>63.189674671773801</c:v>
                </c:pt>
                <c:pt idx="94">
                  <c:v>64.205231789206195</c:v>
                </c:pt>
                <c:pt idx="95">
                  <c:v>65.220621491252203</c:v>
                </c:pt>
                <c:pt idx="96">
                  <c:v>66.235848488046301</c:v>
                </c:pt>
                <c:pt idx="97">
                  <c:v>67.250917265379698</c:v>
                </c:pt>
                <c:pt idx="98">
                  <c:v>68.265832099668501</c:v>
                </c:pt>
                <c:pt idx="99">
                  <c:v>69.280597071664502</c:v>
                </c:pt>
                <c:pt idx="100">
                  <c:v>70.295216079035399</c:v>
                </c:pt>
                <c:pt idx="101">
                  <c:v>71.309692847923699</c:v>
                </c:pt>
                <c:pt idx="102">
                  <c:v>72.324030943581505</c:v>
                </c:pt>
                <c:pt idx="103">
                  <c:v>73.338233780171905</c:v>
                </c:pt>
                <c:pt idx="104">
                  <c:v>74.352304629811201</c:v>
                </c:pt>
                <c:pt idx="105">
                  <c:v>75.366246630924394</c:v>
                </c:pt>
                <c:pt idx="106">
                  <c:v>76.380062795974993</c:v>
                </c:pt>
                <c:pt idx="107">
                  <c:v>77.393756018624501</c:v>
                </c:pt>
                <c:pt idx="108">
                  <c:v>78.407329080374197</c:v>
                </c:pt>
                <c:pt idx="109">
                  <c:v>79.420784656731001</c:v>
                </c:pt>
                <c:pt idx="110">
                  <c:v>80.434125322939906</c:v>
                </c:pt>
                <c:pt idx="111">
                  <c:v>81.447353559320007</c:v>
                </c:pt>
                <c:pt idx="112">
                  <c:v>82.460471756235506</c:v>
                </c:pt>
                <c:pt idx="113">
                  <c:v>83.473482218732997</c:v>
                </c:pt>
                <c:pt idx="114">
                  <c:v>84.486387170871197</c:v>
                </c:pt>
                <c:pt idx="115">
                  <c:v>85.499188759768103</c:v>
                </c:pt>
                <c:pt idx="116">
                  <c:v>86.511889059387997</c:v>
                </c:pt>
                <c:pt idx="117">
                  <c:v>87.524490074087495</c:v>
                </c:pt>
                <c:pt idx="118">
                  <c:v>88.536993741940805</c:v>
                </c:pt>
                <c:pt idx="119">
                  <c:v>89.549401937859002</c:v>
                </c:pt>
                <c:pt idx="120">
                  <c:v>90.561716476520303</c:v>
                </c:pt>
                <c:pt idx="121">
                  <c:v>91.573939115124304</c:v>
                </c:pt>
                <c:pt idx="122">
                  <c:v>92.586071555983096</c:v>
                </c:pt>
                <c:pt idx="123">
                  <c:v>93.598115448961593</c:v>
                </c:pt>
                <c:pt idx="124">
                  <c:v>94.610072393777003</c:v>
                </c:pt>
                <c:pt idx="125">
                  <c:v>95.621943942167604</c:v>
                </c:pt>
                <c:pt idx="126">
                  <c:v>96.633731599940305</c:v>
                </c:pt>
                <c:pt idx="127">
                  <c:v>97.645436828904295</c:v>
                </c:pt>
                <c:pt idx="128">
                  <c:v>98.657061048699205</c:v>
                </c:pt>
                <c:pt idx="129">
                  <c:v>99.668605638525094</c:v>
                </c:pt>
                <c:pt idx="130">
                  <c:v>100.68007193878</c:v>
                </c:pt>
                <c:pt idx="131">
                  <c:v>101.691461252609</c:v>
                </c:pt>
                <c:pt idx="132">
                  <c:v>102.70277484738</c:v>
                </c:pt>
                <c:pt idx="133">
                  <c:v>103.714013956074</c:v>
                </c:pt>
                <c:pt idx="134">
                  <c:v>104.72517977861</c:v>
                </c:pt>
                <c:pt idx="135">
                  <c:v>105.736273483107</c:v>
                </c:pt>
                <c:pt idx="136">
                  <c:v>106.747296207076</c:v>
                </c:pt>
                <c:pt idx="137">
                  <c:v>107.758249058559</c:v>
                </c:pt>
                <c:pt idx="138">
                  <c:v>108.76913311721</c:v>
                </c:pt>
                <c:pt idx="139">
                  <c:v>109.77994943532801</c:v>
                </c:pt>
                <c:pt idx="140">
                  <c:v>110.790699038836</c:v>
                </c:pt>
                <c:pt idx="141">
                  <c:v>111.801382928219</c:v>
                </c:pt>
                <c:pt idx="142">
                  <c:v>112.81200207941799</c:v>
                </c:pt>
                <c:pt idx="143">
                  <c:v>113.82255744467599</c:v>
                </c:pt>
                <c:pt idx="144">
                  <c:v>114.83304995336</c:v>
                </c:pt>
                <c:pt idx="145">
                  <c:v>115.84348051273101</c:v>
                </c:pt>
                <c:pt idx="146">
                  <c:v>116.85385000869201</c:v>
                </c:pt>
                <c:pt idx="147">
                  <c:v>117.86415930649299</c:v>
                </c:pt>
                <c:pt idx="148">
                  <c:v>118.87440925141701</c:v>
                </c:pt>
                <c:pt idx="149">
                  <c:v>119.884600669425</c:v>
                </c:pt>
                <c:pt idx="150">
                  <c:v>120.89473436777899</c:v>
                </c:pt>
                <c:pt idx="151">
                  <c:v>121.904811135644</c:v>
                </c:pt>
                <c:pt idx="152">
                  <c:v>122.914831744655</c:v>
                </c:pt>
                <c:pt idx="153">
                  <c:v>123.924796949466</c:v>
                </c:pt>
                <c:pt idx="154">
                  <c:v>124.93470748827799</c:v>
                </c:pt>
                <c:pt idx="155">
                  <c:v>125.944564083343</c:v>
                </c:pt>
                <c:pt idx="156">
                  <c:v>126.95436744144899</c:v>
                </c:pt>
                <c:pt idx="157">
                  <c:v>127.964118254384</c:v>
                </c:pt>
                <c:pt idx="158">
                  <c:v>128.97381719938599</c:v>
                </c:pt>
                <c:pt idx="159">
                  <c:v>129.983464939572</c:v>
                </c:pt>
              </c:numCache>
            </c:numRef>
          </c:xVal>
          <c:yVal>
            <c:numRef>
              <c:f>'Pile C2'!$T$7:$T$166</c:f>
              <c:numCache>
                <c:formatCode>#,##0</c:formatCode>
                <c:ptCount val="160"/>
                <c:pt idx="0">
                  <c:v>0</c:v>
                </c:pt>
                <c:pt idx="1">
                  <c:v>2.4577495255902799</c:v>
                </c:pt>
                <c:pt idx="2">
                  <c:v>4.5764563872792499</c:v>
                </c:pt>
                <c:pt idx="3">
                  <c:v>8.5214631903506994</c:v>
                </c:pt>
                <c:pt idx="4">
                  <c:v>15.8667310058875</c:v>
                </c:pt>
                <c:pt idx="5">
                  <c:v>29.542394095343202</c:v>
                </c:pt>
                <c:pt idx="6">
                  <c:v>55.006002499657797</c:v>
                </c:pt>
                <c:pt idx="7">
                  <c:v>102.46279059206201</c:v>
                </c:pt>
                <c:pt idx="8">
                  <c:v>191.431375584759</c:v>
                </c:pt>
                <c:pt idx="9">
                  <c:v>231.50218250924601</c:v>
                </c:pt>
                <c:pt idx="10">
                  <c:v>258.94404356006601</c:v>
                </c:pt>
                <c:pt idx="11">
                  <c:v>280.50973903772001</c:v>
                </c:pt>
                <c:pt idx="12">
                  <c:v>298.57418491295101</c:v>
                </c:pt>
                <c:pt idx="13">
                  <c:v>314.279229644677</c:v>
                </c:pt>
                <c:pt idx="14">
                  <c:v>328.270512682711</c:v>
                </c:pt>
                <c:pt idx="15">
                  <c:v>340.95213220680898</c:v>
                </c:pt>
                <c:pt idx="16">
                  <c:v>352.59539946070402</c:v>
                </c:pt>
                <c:pt idx="17">
                  <c:v>363.39211997899503</c:v>
                </c:pt>
                <c:pt idx="18">
                  <c:v>444.68032316526001</c:v>
                </c:pt>
                <c:pt idx="19">
                  <c:v>502.09964364708202</c:v>
                </c:pt>
                <c:pt idx="20">
                  <c:v>548.24925048427303</c:v>
                </c:pt>
                <c:pt idx="21">
                  <c:v>587.57331288934699</c:v>
                </c:pt>
                <c:pt idx="22">
                  <c:v>622.21678609824403</c:v>
                </c:pt>
                <c:pt idx="23">
                  <c:v>653.39828730452098</c:v>
                </c:pt>
                <c:pt idx="24">
                  <c:v>681.88487545380599</c:v>
                </c:pt>
                <c:pt idx="25">
                  <c:v>708.19494203467696</c:v>
                </c:pt>
                <c:pt idx="26">
                  <c:v>732.69768775098203</c:v>
                </c:pt>
                <c:pt idx="27">
                  <c:v>835.79946838794694</c:v>
                </c:pt>
                <c:pt idx="28">
                  <c:v>917.44512503555802</c:v>
                </c:pt>
                <c:pt idx="29">
                  <c:v>985.31039837094704</c:v>
                </c:pt>
                <c:pt idx="30">
                  <c:v>1043.3305406444099</c:v>
                </c:pt>
                <c:pt idx="31">
                  <c:v>1093.87644348053</c:v>
                </c:pt>
                <c:pt idx="32">
                  <c:v>1138.5227069472401</c:v>
                </c:pt>
                <c:pt idx="33">
                  <c:v>1178.38461209908</c:v>
                </c:pt>
                <c:pt idx="34">
                  <c:v>1214.2885946256599</c:v>
                </c:pt>
                <c:pt idx="35">
                  <c:v>1246.86769493303</c:v>
                </c:pt>
                <c:pt idx="36">
                  <c:v>1276.6192152261499</c:v>
                </c:pt>
                <c:pt idx="37">
                  <c:v>1303.94165101368</c:v>
                </c:pt>
                <c:pt idx="38">
                  <c:v>1329.1594704204299</c:v>
                </c:pt>
                <c:pt idx="39">
                  <c:v>1352.5403732321799</c:v>
                </c:pt>
                <c:pt idx="40">
                  <c:v>1374.3076854245701</c:v>
                </c:pt>
                <c:pt idx="41">
                  <c:v>1394.6494890154399</c:v>
                </c:pt>
                <c:pt idx="42">
                  <c:v>1413.72549198563</c:v>
                </c:pt>
                <c:pt idx="43">
                  <c:v>1431.67229207638</c:v>
                </c:pt>
                <c:pt idx="44">
                  <c:v>1448.6074730904299</c:v>
                </c:pt>
                <c:pt idx="45">
                  <c:v>1479.8369767500201</c:v>
                </c:pt>
                <c:pt idx="46">
                  <c:v>1508.08204620278</c:v>
                </c:pt>
                <c:pt idx="47">
                  <c:v>1533.8573550660001</c:v>
                </c:pt>
                <c:pt idx="48">
                  <c:v>1557.5657007508401</c:v>
                </c:pt>
                <c:pt idx="49">
                  <c:v>1579.52664121925</c:v>
                </c:pt>
                <c:pt idx="50">
                  <c:v>1599.9967489716901</c:v>
                </c:pt>
                <c:pt idx="51">
                  <c:v>1619.1842351335899</c:v>
                </c:pt>
                <c:pt idx="52">
                  <c:v>1637.2596974916701</c:v>
                </c:pt>
                <c:pt idx="53">
                  <c:v>1654.36414287606</c:v>
                </c:pt>
                <c:pt idx="54">
                  <c:v>1670.6150573910299</c:v>
                </c:pt>
                <c:pt idx="55">
                  <c:v>1686.11105581889</c:v>
                </c:pt>
                <c:pt idx="56">
                  <c:v>1700.93548204993</c:v>
                </c:pt>
                <c:pt idx="57">
                  <c:v>1715.1592251115101</c:v>
                </c:pt>
                <c:pt idx="58">
                  <c:v>1728.84294183111</c:v>
                </c:pt>
                <c:pt idx="59">
                  <c:v>1742.0388259070701</c:v>
                </c:pt>
                <c:pt idx="60">
                  <c:v>1754.7920268882399</c:v>
                </c:pt>
                <c:pt idx="61">
                  <c:v>1767.1417965471901</c:v>
                </c:pt>
                <c:pt idx="62">
                  <c:v>1779.1224212391801</c:v>
                </c:pt>
                <c:pt idx="63">
                  <c:v>1790.7639849649199</c:v>
                </c:pt>
                <c:pt idx="64">
                  <c:v>1802.0929975593699</c:v>
                </c:pt>
                <c:pt idx="65">
                  <c:v>1813.13291471566</c:v>
                </c:pt>
                <c:pt idx="66">
                  <c:v>1823.90457072298</c:v>
                </c:pt>
                <c:pt idx="67">
                  <c:v>1834.42654035338</c:v>
                </c:pt>
                <c:pt idx="68">
                  <c:v>1844.71544291949</c:v>
                </c:pt>
                <c:pt idx="69">
                  <c:v>1854.78619888457</c:v>
                </c:pt>
                <c:pt idx="70">
                  <c:v>1864.65224734924</c:v>
                </c:pt>
                <c:pt idx="71">
                  <c:v>1874.3257311268101</c:v>
                </c:pt>
                <c:pt idx="72">
                  <c:v>1883.8176548470899</c:v>
                </c:pt>
                <c:pt idx="73">
                  <c:v>1893.1380205196699</c:v>
                </c:pt>
                <c:pt idx="74">
                  <c:v>1902.2959441826599</c:v>
                </c:pt>
                <c:pt idx="75">
                  <c:v>1911.2997566178401</c:v>
                </c:pt>
                <c:pt idx="76">
                  <c:v>1920.15709059298</c:v>
                </c:pt>
                <c:pt idx="77">
                  <c:v>1928.8749566715401</c:v>
                </c:pt>
                <c:pt idx="78">
                  <c:v>1937.45980928729</c:v>
                </c:pt>
                <c:pt idx="79">
                  <c:v>1945.91760450225</c:v>
                </c:pt>
                <c:pt idx="80">
                  <c:v>1954.2538506369599</c:v>
                </c:pt>
                <c:pt idx="81">
                  <c:v>1962.4736527733501</c:v>
                </c:pt>
                <c:pt idx="82">
                  <c:v>1970.5817519746599</c:v>
                </c:pt>
                <c:pt idx="83">
                  <c:v>1978.58255993749</c:v>
                </c:pt>
                <c:pt idx="84">
                  <c:v>1986.4801896832901</c:v>
                </c:pt>
                <c:pt idx="85">
                  <c:v>1994.27848280694</c:v>
                </c:pt>
                <c:pt idx="86">
                  <c:v>2001.98103372439</c:v>
                </c:pt>
                <c:pt idx="87">
                  <c:v>2009.5912112984499</c:v>
                </c:pt>
                <c:pt idx="88">
                  <c:v>2017.11217816816</c:v>
                </c:pt>
                <c:pt idx="89">
                  <c:v>2024.5469080620401</c:v>
                </c:pt>
                <c:pt idx="90">
                  <c:v>2031.8982013375401</c:v>
                </c:pt>
                <c:pt idx="91">
                  <c:v>2039.1686989561499</c:v>
                </c:pt>
                <c:pt idx="92">
                  <c:v>2046.36089507611</c:v>
                </c:pt>
                <c:pt idx="93">
                  <c:v>2053.47714842097</c:v>
                </c:pt>
                <c:pt idx="94">
                  <c:v>2060.5196925618502</c:v>
                </c:pt>
                <c:pt idx="95">
                  <c:v>2067.49064523385</c:v>
                </c:pt>
                <c:pt idx="96">
                  <c:v>2074.3920167921101</c:v>
                </c:pt>
                <c:pt idx="97">
                  <c:v>2081.2257179000399</c:v>
                </c:pt>
                <c:pt idx="98">
                  <c:v>2087.99356653102</c:v>
                </c:pt>
                <c:pt idx="99">
                  <c:v>2094.69729435514</c:v>
                </c:pt>
                <c:pt idx="100">
                  <c:v>2101.3385525743402</c:v>
                </c:pt>
                <c:pt idx="101">
                  <c:v>2107.9189172615502</c:v>
                </c:pt>
                <c:pt idx="102">
                  <c:v>2114.4398942535699</c:v>
                </c:pt>
                <c:pt idx="103">
                  <c:v>2120.9029236414099</c:v>
                </c:pt>
                <c:pt idx="104">
                  <c:v>2127.3093838971799</c:v>
                </c:pt>
                <c:pt idx="105">
                  <c:v>2133.6605956721701</c:v>
                </c:pt>
                <c:pt idx="106">
                  <c:v>2139.9578252971801</c:v>
                </c:pt>
                <c:pt idx="107">
                  <c:v>2146.2022880126701</c:v>
                </c:pt>
                <c:pt idx="108">
                  <c:v>2152.39515095347</c:v>
                </c:pt>
                <c:pt idx="109">
                  <c:v>2158.53753591027</c:v>
                </c:pt>
                <c:pt idx="110">
                  <c:v>2164.6305218876801</c:v>
                </c:pt>
                <c:pt idx="111">
                  <c:v>2170.6751474767102</c:v>
                </c:pt>
                <c:pt idx="112">
                  <c:v>2176.67241305786</c:v>
                </c:pt>
                <c:pt idx="113">
                  <c:v>2182.6232828491602</c:v>
                </c:pt>
                <c:pt idx="114">
                  <c:v>2188.5286868122798</c:v>
                </c:pt>
                <c:pt idx="115">
                  <c:v>2194.3895224285202</c:v>
                </c:pt>
                <c:pt idx="116">
                  <c:v>2200.2066563553399</c:v>
                </c:pt>
                <c:pt idx="117">
                  <c:v>2205.98092597304</c:v>
                </c:pt>
                <c:pt idx="118">
                  <c:v>2211.7131408305499</c:v>
                </c:pt>
                <c:pt idx="119">
                  <c:v>2217.4040839980298</c:v>
                </c:pt>
                <c:pt idx="120">
                  <c:v>2223.05451333372</c:v>
                </c:pt>
                <c:pt idx="121">
                  <c:v>2228.6651626715602</c:v>
                </c:pt>
                <c:pt idx="122">
                  <c:v>2234.23674293559</c:v>
                </c:pt>
                <c:pt idx="123">
                  <c:v>2239.7699431865899</c:v>
                </c:pt>
                <c:pt idx="124">
                  <c:v>2245.2654316060102</c:v>
                </c:pt>
                <c:pt idx="125">
                  <c:v>2250.72385642174</c:v>
                </c:pt>
                <c:pt idx="126">
                  <c:v>2256.1458467799098</c:v>
                </c:pt>
                <c:pt idx="127">
                  <c:v>2261.5320135665802</c:v>
                </c:pt>
                <c:pt idx="128">
                  <c:v>2266.8829501827699</c:v>
                </c:pt>
                <c:pt idx="129">
                  <c:v>2272.1992332761802</c:v>
                </c:pt>
                <c:pt idx="130">
                  <c:v>2277.4814234324899</c:v>
                </c:pt>
                <c:pt idx="131">
                  <c:v>2282.7300658290201</c:v>
                </c:pt>
                <c:pt idx="132">
                  <c:v>2287.9456908531602</c:v>
                </c:pt>
                <c:pt idx="133">
                  <c:v>2293.1288146880902</c:v>
                </c:pt>
                <c:pt idx="134">
                  <c:v>2298.2799398677698</c:v>
                </c:pt>
                <c:pt idx="135">
                  <c:v>2303.3995558031902</c:v>
                </c:pt>
                <c:pt idx="136">
                  <c:v>2308.4881392818402</c:v>
                </c:pt>
                <c:pt idx="137">
                  <c:v>2313.5461549419401</c:v>
                </c:pt>
                <c:pt idx="138">
                  <c:v>2318.5740557230301</c:v>
                </c:pt>
                <c:pt idx="139">
                  <c:v>2323.5722832945098</c:v>
                </c:pt>
                <c:pt idx="140">
                  <c:v>2328.5412684632702</c:v>
                </c:pt>
                <c:pt idx="141">
                  <c:v>2333.48143156177</c:v>
                </c:pt>
                <c:pt idx="142">
                  <c:v>2338.3931828178402</c:v>
                </c:pt>
                <c:pt idx="143">
                  <c:v>2343.2769227069698</c:v>
                </c:pt>
                <c:pt idx="144">
                  <c:v>2348.1330422884898</c:v>
                </c:pt>
                <c:pt idx="145">
                  <c:v>2352.9619235262098</c:v>
                </c:pt>
                <c:pt idx="146">
                  <c:v>2357.7639395946899</c:v>
                </c:pt>
                <c:pt idx="147">
                  <c:v>2362.53945517179</c:v>
                </c:pt>
                <c:pt idx="148">
                  <c:v>2367.2888267182202</c:v>
                </c:pt>
                <c:pt idx="149">
                  <c:v>2372.0124027450001</c:v>
                </c:pt>
                <c:pt idx="150">
                  <c:v>2376.7105240692699</c:v>
                </c:pt>
                <c:pt idx="151">
                  <c:v>2381.3835240592598</c:v>
                </c:pt>
                <c:pt idx="152">
                  <c:v>2386.0317288688402</c:v>
                </c:pt>
                <c:pt idx="153">
                  <c:v>2390.6554576623098</c:v>
                </c:pt>
                <c:pt idx="154">
                  <c:v>2395.2550228299001</c:v>
                </c:pt>
                <c:pt idx="155">
                  <c:v>2399.8307301944201</c:v>
                </c:pt>
                <c:pt idx="156">
                  <c:v>2404.3828792096401</c:v>
                </c:pt>
                <c:pt idx="157">
                  <c:v>2408.9117631506001</c:v>
                </c:pt>
                <c:pt idx="158">
                  <c:v>2413.4176692964902</c:v>
                </c:pt>
                <c:pt idx="159">
                  <c:v>2417.9008791063302</c:v>
                </c:pt>
              </c:numCache>
            </c:numRef>
          </c:yVal>
          <c:smooth val="0"/>
        </c:ser>
        <c:ser>
          <c:idx val="7"/>
          <c:order val="1"/>
          <c:tx>
            <c:v>Hansen 80 % Q-ult</c:v>
          </c:tx>
          <c:spPr>
            <a:ln w="12700">
              <a:solidFill>
                <a:srgbClr val="C00000"/>
              </a:solidFill>
            </a:ln>
          </c:spPr>
          <c:marker>
            <c:symbol val="square"/>
            <c:size val="5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'Pile C2'!$AS$8:$AS$10</c:f>
              <c:numCache>
                <c:formatCode>General</c:formatCode>
                <c:ptCount val="3"/>
                <c:pt idx="0" formatCode="0.00">
                  <c:v>6.4309869897996004</c:v>
                </c:pt>
                <c:pt idx="2" formatCode="0.00">
                  <c:v>12.861973979599201</c:v>
                </c:pt>
              </c:numCache>
            </c:numRef>
          </c:xVal>
          <c:yVal>
            <c:numRef>
              <c:f>'Pile C2'!$AT$8:$AT$10</c:f>
              <c:numCache>
                <c:formatCode>General</c:formatCode>
                <c:ptCount val="3"/>
                <c:pt idx="0" formatCode="#,##0">
                  <c:v>1158.885978472344</c:v>
                </c:pt>
                <c:pt idx="2" formatCode="#,##0">
                  <c:v>1448.6074730904299</c:v>
                </c:pt>
              </c:numCache>
            </c:numRef>
          </c:yVal>
          <c:smooth val="0"/>
        </c:ser>
        <c:ser>
          <c:idx val="0"/>
          <c:order val="2"/>
          <c:tx>
            <c:v>Hansen 80% Curve</c:v>
          </c:tx>
          <c:spPr>
            <a:ln w="12700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'Pile C2'!$AN$7:$AN$171</c:f>
              <c:numCache>
                <c:formatCode>0.000</c:formatCode>
                <c:ptCount val="165"/>
                <c:pt idx="0">
                  <c:v>0</c:v>
                </c:pt>
                <c:pt idx="1">
                  <c:v>2.4993132878786449E-3</c:v>
                </c:pt>
                <c:pt idx="2">
                  <c:v>4.6539067416701803E-3</c:v>
                </c:pt>
                <c:pt idx="3">
                  <c:v>8.6658982848631504E-3</c:v>
                </c:pt>
                <c:pt idx="4">
                  <c:v>1.6136681252326101E-2</c:v>
                </c:pt>
                <c:pt idx="5">
                  <c:v>3.0051049186763851E-2</c:v>
                </c:pt>
                <c:pt idx="6">
                  <c:v>5.5999143776030998E-2</c:v>
                </c:pt>
                <c:pt idx="7">
                  <c:v>0.104724362400176</c:v>
                </c:pt>
                <c:pt idx="8">
                  <c:v>0.19960747729418801</c:v>
                </c:pt>
                <c:pt idx="9">
                  <c:v>0.24519824861645401</c:v>
                </c:pt>
                <c:pt idx="10">
                  <c:v>0.27793211778592503</c:v>
                </c:pt>
                <c:pt idx="11">
                  <c:v>0.30468395841066698</c:v>
                </c:pt>
                <c:pt idx="12">
                  <c:v>0.32787182064598303</c:v>
                </c:pt>
                <c:pt idx="13">
                  <c:v>0.3486583407782255</c:v>
                </c:pt>
                <c:pt idx="14">
                  <c:v>0.36770092677591548</c:v>
                </c:pt>
                <c:pt idx="15">
                  <c:v>0.3854110460044225</c:v>
                </c:pt>
                <c:pt idx="16">
                  <c:v>0.40206495686003701</c:v>
                </c:pt>
                <c:pt idx="17">
                  <c:v>0.41785796036026052</c:v>
                </c:pt>
                <c:pt idx="18">
                  <c:v>0.54868030990037497</c:v>
                </c:pt>
                <c:pt idx="19">
                  <c:v>0.65529772940407005</c:v>
                </c:pt>
                <c:pt idx="20">
                  <c:v>0.75053087718305</c:v>
                </c:pt>
                <c:pt idx="21">
                  <c:v>0.83889790652356</c:v>
                </c:pt>
                <c:pt idx="22">
                  <c:v>0.92257691266171005</c:v>
                </c:pt>
                <c:pt idx="23">
                  <c:v>1.0028035847915699</c:v>
                </c:pt>
                <c:pt idx="24">
                  <c:v>1.080354451599395</c:v>
                </c:pt>
                <c:pt idx="25">
                  <c:v>1.15575333800391</c:v>
                </c:pt>
                <c:pt idx="26">
                  <c:v>1.229372561024815</c:v>
                </c:pt>
                <c:pt idx="27">
                  <c:v>1.57850619503851</c:v>
                </c:pt>
                <c:pt idx="28">
                  <c:v>1.9069116457388451</c:v>
                </c:pt>
                <c:pt idx="29">
                  <c:v>2.222175552301255</c:v>
                </c:pt>
                <c:pt idx="30">
                  <c:v>2.5281353665101949</c:v>
                </c:pt>
                <c:pt idx="31">
                  <c:v>2.8270753583158799</c:v>
                </c:pt>
                <c:pt idx="32">
                  <c:v>3.1204971005989002</c:v>
                </c:pt>
                <c:pt idx="33">
                  <c:v>3.4094551457417901</c:v>
                </c:pt>
                <c:pt idx="34">
                  <c:v>3.69472554697438</c:v>
                </c:pt>
                <c:pt idx="35">
                  <c:v>3.9768994674166849</c:v>
                </c:pt>
                <c:pt idx="36">
                  <c:v>4.2564392786826097</c:v>
                </c:pt>
                <c:pt idx="37">
                  <c:v>4.5337142204044101</c:v>
                </c:pt>
                <c:pt idx="38">
                  <c:v>4.8090241544391699</c:v>
                </c:pt>
                <c:pt idx="39">
                  <c:v>5.0826160001296996</c:v>
                </c:pt>
                <c:pt idx="40">
                  <c:v>5.3546954658008499</c:v>
                </c:pt>
                <c:pt idx="41">
                  <c:v>5.6254356430176999</c:v>
                </c:pt>
                <c:pt idx="42">
                  <c:v>5.8949834418671001</c:v>
                </c:pt>
                <c:pt idx="43">
                  <c:v>6.1634645002840003</c:v>
                </c:pt>
                <c:pt idx="44">
                  <c:v>6.4309869897996004</c:v>
                </c:pt>
                <c:pt idx="45">
                  <c:v>6.9635189547165002</c:v>
                </c:pt>
                <c:pt idx="46">
                  <c:v>7.4931949066549501</c:v>
                </c:pt>
                <c:pt idx="47">
                  <c:v>8.0204901480911506</c:v>
                </c:pt>
                <c:pt idx="48">
                  <c:v>8.5457777484924495</c:v>
                </c:pt>
                <c:pt idx="49">
                  <c:v>9.0693547149362992</c:v>
                </c:pt>
                <c:pt idx="50">
                  <c:v>9.5914604630027505</c:v>
                </c:pt>
                <c:pt idx="51">
                  <c:v>10.112290135403549</c:v>
                </c:pt>
                <c:pt idx="52">
                  <c:v>10.632004383490949</c:v>
                </c:pt>
                <c:pt idx="53">
                  <c:v>11.150736666820951</c:v>
                </c:pt>
                <c:pt idx="54">
                  <c:v>11.668598777919749</c:v>
                </c:pt>
                <c:pt idx="55">
                  <c:v>12.1856850767045</c:v>
                </c:pt>
                <c:pt idx="56">
                  <c:v>12.702075772881351</c:v>
                </c:pt>
                <c:pt idx="57">
                  <c:v>13.217839496636749</c:v>
                </c:pt>
                <c:pt idx="58">
                  <c:v>13.733035330920799</c:v>
                </c:pt>
                <c:pt idx="59">
                  <c:v>14.247714432004299</c:v>
                </c:pt>
                <c:pt idx="60">
                  <c:v>14.76192133205965</c:v>
                </c:pt>
                <c:pt idx="61">
                  <c:v>15.2756949939291</c:v>
                </c:pt>
                <c:pt idx="62">
                  <c:v>15.789069671131649</c:v>
                </c:pt>
                <c:pt idx="63">
                  <c:v>16.302075613605851</c:v>
                </c:pt>
                <c:pt idx="64">
                  <c:v>16.814739650372751</c:v>
                </c:pt>
                <c:pt idx="65">
                  <c:v>17.327085673329801</c:v>
                </c:pt>
                <c:pt idx="66">
                  <c:v>17.839135041115401</c:v>
                </c:pt>
                <c:pt idx="67">
                  <c:v>18.350906917966601</c:v>
                </c:pt>
                <c:pt idx="68">
                  <c:v>18.86241855940585</c:v>
                </c:pt>
                <c:pt idx="69">
                  <c:v>19.3736855542044</c:v>
                </c:pt>
                <c:pt idx="70">
                  <c:v>19.884722030207449</c:v>
                </c:pt>
                <c:pt idx="71">
                  <c:v>20.395540830146999</c:v>
                </c:pt>
                <c:pt idx="72">
                  <c:v>20.906153662414251</c:v>
                </c:pt>
                <c:pt idx="73">
                  <c:v>21.416571230848351</c:v>
                </c:pt>
                <c:pt idx="74">
                  <c:v>21.926803346868251</c:v>
                </c:pt>
                <c:pt idx="75">
                  <c:v>22.436859026686552</c:v>
                </c:pt>
                <c:pt idx="76">
                  <c:v>22.9467465758717</c:v>
                </c:pt>
                <c:pt idx="77">
                  <c:v>23.456473663141299</c:v>
                </c:pt>
                <c:pt idx="78">
                  <c:v>23.966047384956301</c:v>
                </c:pt>
                <c:pt idx="79">
                  <c:v>24.475474322231051</c:v>
                </c:pt>
                <c:pt idx="80">
                  <c:v>24.984760590264099</c:v>
                </c:pt>
                <c:pt idx="81">
                  <c:v>25.493911882821049</c:v>
                </c:pt>
                <c:pt idx="82">
                  <c:v>26.00293351115835</c:v>
                </c:pt>
                <c:pt idx="83">
                  <c:v>26.5118304386571</c:v>
                </c:pt>
                <c:pt idx="84">
                  <c:v>27.020607311637551</c:v>
                </c:pt>
                <c:pt idx="85">
                  <c:v>27.52926848684055</c:v>
                </c:pt>
                <c:pt idx="86">
                  <c:v>28.037818055994499</c:v>
                </c:pt>
                <c:pt idx="87">
                  <c:v>28.546259867824752</c:v>
                </c:pt>
                <c:pt idx="88">
                  <c:v>29.05459754781635</c:v>
                </c:pt>
                <c:pt idx="89">
                  <c:v>29.5628345159957</c:v>
                </c:pt>
                <c:pt idx="90">
                  <c:v>30.07097400296275</c:v>
                </c:pt>
                <c:pt idx="91">
                  <c:v>30.579019064374751</c:v>
                </c:pt>
                <c:pt idx="92">
                  <c:v>31.0869725940561</c:v>
                </c:pt>
                <c:pt idx="93">
                  <c:v>31.594837335886901</c:v>
                </c:pt>
                <c:pt idx="94">
                  <c:v>32.102615894603098</c:v>
                </c:pt>
                <c:pt idx="95">
                  <c:v>32.610310745626101</c:v>
                </c:pt>
                <c:pt idx="96">
                  <c:v>33.11792424402315</c:v>
                </c:pt>
                <c:pt idx="97">
                  <c:v>33.625458632689849</c:v>
                </c:pt>
                <c:pt idx="98">
                  <c:v>34.13291604983425</c:v>
                </c:pt>
                <c:pt idx="99">
                  <c:v>34.640298535832251</c:v>
                </c:pt>
                <c:pt idx="100">
                  <c:v>35.147608039517699</c:v>
                </c:pt>
                <c:pt idx="101">
                  <c:v>35.65484642396185</c:v>
                </c:pt>
                <c:pt idx="102">
                  <c:v>36.162015471790752</c:v>
                </c:pt>
                <c:pt idx="103">
                  <c:v>36.669116890085952</c:v>
                </c:pt>
                <c:pt idx="104">
                  <c:v>37.1761523149056</c:v>
                </c:pt>
                <c:pt idx="105">
                  <c:v>37.683123315462197</c:v>
                </c:pt>
                <c:pt idx="106">
                  <c:v>38.190031397987497</c:v>
                </c:pt>
                <c:pt idx="107">
                  <c:v>38.69687800931225</c:v>
                </c:pt>
                <c:pt idx="108">
                  <c:v>39.203664540187098</c:v>
                </c:pt>
                <c:pt idx="109">
                  <c:v>39.710392328365501</c:v>
                </c:pt>
                <c:pt idx="110">
                  <c:v>40.217062661469953</c:v>
                </c:pt>
                <c:pt idx="111">
                  <c:v>40.723676779660003</c:v>
                </c:pt>
                <c:pt idx="112">
                  <c:v>41.230235878117753</c:v>
                </c:pt>
                <c:pt idx="113">
                  <c:v>41.736741109366498</c:v>
                </c:pt>
                <c:pt idx="114">
                  <c:v>42.243193585435598</c:v>
                </c:pt>
                <c:pt idx="115">
                  <c:v>42.749594379884051</c:v>
                </c:pt>
                <c:pt idx="116">
                  <c:v>43.255944529693998</c:v>
                </c:pt>
                <c:pt idx="117">
                  <c:v>43.762245037043748</c:v>
                </c:pt>
                <c:pt idx="118">
                  <c:v>44.268496870970402</c:v>
                </c:pt>
                <c:pt idx="119">
                  <c:v>44.774700968929501</c:v>
                </c:pt>
                <c:pt idx="120">
                  <c:v>45.280858238260151</c:v>
                </c:pt>
                <c:pt idx="121">
                  <c:v>45.786969557562152</c:v>
                </c:pt>
                <c:pt idx="122">
                  <c:v>46.293035777991548</c:v>
                </c:pt>
                <c:pt idx="123">
                  <c:v>46.799057724480797</c:v>
                </c:pt>
                <c:pt idx="124">
                  <c:v>47.305036196888501</c:v>
                </c:pt>
                <c:pt idx="125">
                  <c:v>47.810971971083802</c:v>
                </c:pt>
                <c:pt idx="126">
                  <c:v>48.316865799970152</c:v>
                </c:pt>
                <c:pt idx="127">
                  <c:v>48.822718414452147</c:v>
                </c:pt>
                <c:pt idx="128">
                  <c:v>49.328530524349603</c:v>
                </c:pt>
                <c:pt idx="129">
                  <c:v>49.834302819262547</c:v>
                </c:pt>
                <c:pt idx="130">
                  <c:v>50.340035969390001</c:v>
                </c:pt>
                <c:pt idx="131">
                  <c:v>50.845730626304501</c:v>
                </c:pt>
                <c:pt idx="132">
                  <c:v>51.351387423689999</c:v>
                </c:pt>
                <c:pt idx="133">
                  <c:v>51.857006978036999</c:v>
                </c:pt>
                <c:pt idx="134">
                  <c:v>52.362589889304999</c:v>
                </c:pt>
                <c:pt idx="135">
                  <c:v>52.868136741553499</c:v>
                </c:pt>
                <c:pt idx="136">
                  <c:v>53.373648103538002</c:v>
                </c:pt>
                <c:pt idx="137">
                  <c:v>53.879124529279501</c:v>
                </c:pt>
                <c:pt idx="138">
                  <c:v>54.384566558605002</c:v>
                </c:pt>
                <c:pt idx="139">
                  <c:v>54.889974717664003</c:v>
                </c:pt>
                <c:pt idx="140">
                  <c:v>55.395349519417998</c:v>
                </c:pt>
                <c:pt idx="141">
                  <c:v>55.900691464109499</c:v>
                </c:pt>
                <c:pt idx="142">
                  <c:v>56.406001039708997</c:v>
                </c:pt>
                <c:pt idx="143">
                  <c:v>56.911278722337997</c:v>
                </c:pt>
                <c:pt idx="144">
                  <c:v>57.416524976680002</c:v>
                </c:pt>
                <c:pt idx="145">
                  <c:v>57.921740256365503</c:v>
                </c:pt>
                <c:pt idx="146">
                  <c:v>58.426925004346003</c:v>
                </c:pt>
                <c:pt idx="147">
                  <c:v>58.932079653246497</c:v>
                </c:pt>
                <c:pt idx="148">
                  <c:v>59.437204625708503</c:v>
                </c:pt>
                <c:pt idx="149">
                  <c:v>59.942300334712499</c:v>
                </c:pt>
                <c:pt idx="150">
                  <c:v>60.447367183889497</c:v>
                </c:pt>
                <c:pt idx="151">
                  <c:v>60.952405567821998</c:v>
                </c:pt>
                <c:pt idx="152">
                  <c:v>61.457415872327502</c:v>
                </c:pt>
                <c:pt idx="153">
                  <c:v>61.962398474733</c:v>
                </c:pt>
                <c:pt idx="154">
                  <c:v>62.467353744138997</c:v>
                </c:pt>
                <c:pt idx="155">
                  <c:v>62.972282041671498</c:v>
                </c:pt>
                <c:pt idx="156">
                  <c:v>63.477183720724497</c:v>
                </c:pt>
                <c:pt idx="157">
                  <c:v>63.982059127192002</c:v>
                </c:pt>
                <c:pt idx="158">
                  <c:v>64.486908599692995</c:v>
                </c:pt>
                <c:pt idx="159">
                  <c:v>64.991732469786001</c:v>
                </c:pt>
                <c:pt idx="160">
                  <c:v>65.496531062174995</c:v>
                </c:pt>
                <c:pt idx="161">
                  <c:v>66.001304694910004</c:v>
                </c:pt>
                <c:pt idx="162">
                  <c:v>66.506053679575999</c:v>
                </c:pt>
                <c:pt idx="163">
                  <c:v>67.010778321480004</c:v>
                </c:pt>
                <c:pt idx="164">
                  <c:v>67.515478919827004</c:v>
                </c:pt>
              </c:numCache>
            </c:numRef>
          </c:xVal>
          <c:yVal>
            <c:numRef>
              <c:f>'Pile C2'!$AO$7:$AO$171</c:f>
              <c:numCache>
                <c:formatCode>0.0</c:formatCode>
                <c:ptCount val="165"/>
                <c:pt idx="0">
                  <c:v>0</c:v>
                </c:pt>
                <c:pt idx="1">
                  <c:v>1.9661996204722241</c:v>
                </c:pt>
                <c:pt idx="2">
                  <c:v>3.6611651098234002</c:v>
                </c:pt>
                <c:pt idx="3">
                  <c:v>6.8171705522805599</c:v>
                </c:pt>
                <c:pt idx="4">
                  <c:v>12.69338480471</c:v>
                </c:pt>
                <c:pt idx="5">
                  <c:v>23.633915276274564</c:v>
                </c:pt>
                <c:pt idx="6">
                  <c:v>44.00480199972624</c:v>
                </c:pt>
                <c:pt idx="7">
                  <c:v>81.970232473649617</c:v>
                </c:pt>
                <c:pt idx="8">
                  <c:v>153.1451004678072</c:v>
                </c:pt>
                <c:pt idx="9">
                  <c:v>185.20174600739682</c:v>
                </c:pt>
                <c:pt idx="10">
                  <c:v>207.15523484805283</c:v>
                </c:pt>
                <c:pt idx="11">
                  <c:v>224.40779123017603</c:v>
                </c:pt>
                <c:pt idx="12">
                  <c:v>238.85934793036083</c:v>
                </c:pt>
                <c:pt idx="13">
                  <c:v>251.42338371574161</c:v>
                </c:pt>
                <c:pt idx="14">
                  <c:v>262.61641014616879</c:v>
                </c:pt>
                <c:pt idx="15">
                  <c:v>272.76170576544718</c:v>
                </c:pt>
                <c:pt idx="16">
                  <c:v>282.07631956856324</c:v>
                </c:pt>
                <c:pt idx="17">
                  <c:v>290.71369598319603</c:v>
                </c:pt>
                <c:pt idx="18">
                  <c:v>355.74425853220805</c:v>
                </c:pt>
                <c:pt idx="19">
                  <c:v>401.67971491766565</c:v>
                </c:pt>
                <c:pt idx="20">
                  <c:v>438.59940038741843</c:v>
                </c:pt>
                <c:pt idx="21">
                  <c:v>470.05865031147761</c:v>
                </c:pt>
                <c:pt idx="22">
                  <c:v>497.77342887859527</c:v>
                </c:pt>
                <c:pt idx="23">
                  <c:v>522.71862984361678</c:v>
                </c:pt>
                <c:pt idx="24">
                  <c:v>545.50790036304477</c:v>
                </c:pt>
                <c:pt idx="25">
                  <c:v>566.55595362774159</c:v>
                </c:pt>
                <c:pt idx="26">
                  <c:v>586.1581502007856</c:v>
                </c:pt>
                <c:pt idx="27">
                  <c:v>668.63957471035758</c:v>
                </c:pt>
                <c:pt idx="28">
                  <c:v>733.95610002844649</c:v>
                </c:pt>
                <c:pt idx="29">
                  <c:v>788.24831869675768</c:v>
                </c:pt>
                <c:pt idx="30">
                  <c:v>834.66443251552801</c:v>
                </c:pt>
                <c:pt idx="31">
                  <c:v>875.10115478442412</c:v>
                </c:pt>
                <c:pt idx="32">
                  <c:v>910.8181655577921</c:v>
                </c:pt>
                <c:pt idx="33">
                  <c:v>942.70768967926404</c:v>
                </c:pt>
                <c:pt idx="34">
                  <c:v>971.43087570052796</c:v>
                </c:pt>
                <c:pt idx="35">
                  <c:v>997.49415594642403</c:v>
                </c:pt>
                <c:pt idx="36">
                  <c:v>1021.2953721809199</c:v>
                </c:pt>
                <c:pt idx="37">
                  <c:v>1043.153320810944</c:v>
                </c:pt>
                <c:pt idx="38">
                  <c:v>1063.327576336344</c:v>
                </c:pt>
                <c:pt idx="39">
                  <c:v>1082.032298585744</c:v>
                </c:pt>
                <c:pt idx="40">
                  <c:v>1099.446148339656</c:v>
                </c:pt>
                <c:pt idx="41">
                  <c:v>1115.719591212352</c:v>
                </c:pt>
                <c:pt idx="42">
                  <c:v>1130.9803935885041</c:v>
                </c:pt>
                <c:pt idx="43">
                  <c:v>1145.337833661104</c:v>
                </c:pt>
                <c:pt idx="44">
                  <c:v>1158.885978472344</c:v>
                </c:pt>
                <c:pt idx="45">
                  <c:v>1183.8695814000162</c:v>
                </c:pt>
                <c:pt idx="46">
                  <c:v>1206.4656369622242</c:v>
                </c:pt>
                <c:pt idx="47">
                  <c:v>1227.0858840528001</c:v>
                </c:pt>
                <c:pt idx="48">
                  <c:v>1246.0525606006722</c:v>
                </c:pt>
                <c:pt idx="49">
                  <c:v>1263.6213129754001</c:v>
                </c:pt>
                <c:pt idx="50">
                  <c:v>1279.9973991773522</c:v>
                </c:pt>
                <c:pt idx="51">
                  <c:v>1295.3473881068721</c:v>
                </c:pt>
                <c:pt idx="52">
                  <c:v>1309.8077579933361</c:v>
                </c:pt>
                <c:pt idx="53">
                  <c:v>1323.491314300848</c:v>
                </c:pt>
                <c:pt idx="54">
                  <c:v>1336.4920459128241</c:v>
                </c:pt>
                <c:pt idx="55">
                  <c:v>1348.8888446551121</c:v>
                </c:pt>
                <c:pt idx="56">
                  <c:v>1360.748385639944</c:v>
                </c:pt>
                <c:pt idx="57">
                  <c:v>1372.1273800892081</c:v>
                </c:pt>
                <c:pt idx="58">
                  <c:v>1383.0743534648882</c:v>
                </c:pt>
                <c:pt idx="59">
                  <c:v>1393.6310607256562</c:v>
                </c:pt>
                <c:pt idx="60">
                  <c:v>1403.8336215105919</c:v>
                </c:pt>
                <c:pt idx="61">
                  <c:v>1413.7134372377523</c:v>
                </c:pt>
                <c:pt idx="62">
                  <c:v>1423.2979369913442</c:v>
                </c:pt>
                <c:pt idx="63">
                  <c:v>1432.611187971936</c:v>
                </c:pt>
                <c:pt idx="64">
                  <c:v>1441.674398047496</c:v>
                </c:pt>
                <c:pt idx="65">
                  <c:v>1450.506331772528</c:v>
                </c:pt>
                <c:pt idx="66">
                  <c:v>1459.123656578384</c:v>
                </c:pt>
                <c:pt idx="67">
                  <c:v>1467.5412322827042</c:v>
                </c:pt>
                <c:pt idx="68">
                  <c:v>1475.7723543355921</c:v>
                </c:pt>
                <c:pt idx="69">
                  <c:v>1483.8289591076561</c:v>
                </c:pt>
                <c:pt idx="70">
                  <c:v>1491.7217978793922</c:v>
                </c:pt>
                <c:pt idx="71">
                  <c:v>1499.4605849014481</c:v>
                </c:pt>
                <c:pt idx="72">
                  <c:v>1507.0541238776721</c:v>
                </c:pt>
                <c:pt idx="73">
                  <c:v>1514.510416415736</c:v>
                </c:pt>
                <c:pt idx="74">
                  <c:v>1521.836755346128</c:v>
                </c:pt>
                <c:pt idx="75">
                  <c:v>1529.0398052942721</c:v>
                </c:pt>
                <c:pt idx="76">
                  <c:v>1536.1256724743841</c:v>
                </c:pt>
                <c:pt idx="77">
                  <c:v>1543.0999653372321</c:v>
                </c:pt>
                <c:pt idx="78">
                  <c:v>1549.9678474298321</c:v>
                </c:pt>
                <c:pt idx="79">
                  <c:v>1556.7340836018002</c:v>
                </c:pt>
                <c:pt idx="80">
                  <c:v>1563.4030805095681</c:v>
                </c:pt>
                <c:pt idx="81">
                  <c:v>1569.9789222186801</c:v>
                </c:pt>
                <c:pt idx="82">
                  <c:v>1576.465401579728</c:v>
                </c:pt>
                <c:pt idx="83">
                  <c:v>1582.8660479499922</c:v>
                </c:pt>
                <c:pt idx="84">
                  <c:v>1589.1841517466321</c:v>
                </c:pt>
                <c:pt idx="85">
                  <c:v>1595.4227862455521</c:v>
                </c:pt>
                <c:pt idx="86">
                  <c:v>1601.5848269795122</c:v>
                </c:pt>
                <c:pt idx="87">
                  <c:v>1607.6729690387601</c:v>
                </c:pt>
                <c:pt idx="88">
                  <c:v>1613.689742534528</c:v>
                </c:pt>
                <c:pt idx="89">
                  <c:v>1619.6375264496321</c:v>
                </c:pt>
                <c:pt idx="90">
                  <c:v>1625.5185610700321</c:v>
                </c:pt>
                <c:pt idx="91">
                  <c:v>1631.3349591649201</c:v>
                </c:pt>
                <c:pt idx="92">
                  <c:v>1637.0887160608881</c:v>
                </c:pt>
                <c:pt idx="93">
                  <c:v>1642.7817187367762</c:v>
                </c:pt>
                <c:pt idx="94">
                  <c:v>1648.4157540494803</c:v>
                </c:pt>
                <c:pt idx="95">
                  <c:v>1653.9925161870801</c:v>
                </c:pt>
                <c:pt idx="96">
                  <c:v>1659.5136134336881</c:v>
                </c:pt>
                <c:pt idx="97">
                  <c:v>1664.980574320032</c:v>
                </c:pt>
                <c:pt idx="98">
                  <c:v>1670.394853224816</c:v>
                </c:pt>
                <c:pt idx="99">
                  <c:v>1675.7578354841121</c:v>
                </c:pt>
                <c:pt idx="100">
                  <c:v>1681.0708420594722</c:v>
                </c:pt>
                <c:pt idx="101">
                  <c:v>1686.3351338092402</c:v>
                </c:pt>
                <c:pt idx="102">
                  <c:v>1691.5519154028561</c:v>
                </c:pt>
                <c:pt idx="103">
                  <c:v>1696.7223389131279</c:v>
                </c:pt>
                <c:pt idx="104">
                  <c:v>1701.847507117744</c:v>
                </c:pt>
                <c:pt idx="105">
                  <c:v>1706.9284765377361</c:v>
                </c:pt>
                <c:pt idx="106">
                  <c:v>1711.9662602377441</c:v>
                </c:pt>
                <c:pt idx="107">
                  <c:v>1716.9618304101361</c:v>
                </c:pt>
                <c:pt idx="108">
                  <c:v>1721.916120762776</c:v>
                </c:pt>
                <c:pt idx="109">
                  <c:v>1726.8300287282161</c:v>
                </c:pt>
                <c:pt idx="110">
                  <c:v>1731.7044175101441</c:v>
                </c:pt>
                <c:pt idx="111">
                  <c:v>1736.5401179813682</c:v>
                </c:pt>
                <c:pt idx="112">
                  <c:v>1741.3379304462881</c:v>
                </c:pt>
                <c:pt idx="113">
                  <c:v>1746.0986262793283</c:v>
                </c:pt>
                <c:pt idx="114">
                  <c:v>1750.8229494498239</c:v>
                </c:pt>
                <c:pt idx="115">
                  <c:v>1755.5116179428162</c:v>
                </c:pt>
                <c:pt idx="116">
                  <c:v>1760.1653250842719</c:v>
                </c:pt>
                <c:pt idx="117">
                  <c:v>1764.784740778432</c:v>
                </c:pt>
                <c:pt idx="118">
                  <c:v>1769.37051266444</c:v>
                </c:pt>
                <c:pt idx="119">
                  <c:v>1773.9232671984239</c:v>
                </c:pt>
                <c:pt idx="120">
                  <c:v>1778.4436106669762</c:v>
                </c:pt>
                <c:pt idx="121">
                  <c:v>1782.9321301372484</c:v>
                </c:pt>
                <c:pt idx="122">
                  <c:v>1787.389394348472</c:v>
                </c:pt>
                <c:pt idx="123">
                  <c:v>1791.815954549272</c:v>
                </c:pt>
                <c:pt idx="124">
                  <c:v>1796.2123452848082</c:v>
                </c:pt>
                <c:pt idx="125">
                  <c:v>1800.5790851373922</c:v>
                </c:pt>
                <c:pt idx="126">
                  <c:v>1804.9166774239279</c:v>
                </c:pt>
                <c:pt idx="127">
                  <c:v>1809.2256108532642</c:v>
                </c:pt>
                <c:pt idx="128">
                  <c:v>1813.5063601462161</c:v>
                </c:pt>
                <c:pt idx="129">
                  <c:v>1817.7593866209443</c:v>
                </c:pt>
                <c:pt idx="130">
                  <c:v>1821.9851387459921</c:v>
                </c:pt>
                <c:pt idx="131">
                  <c:v>1826.1840526632161</c:v>
                </c:pt>
                <c:pt idx="132">
                  <c:v>1830.3565526825282</c:v>
                </c:pt>
                <c:pt idx="133">
                  <c:v>1834.5030517504722</c:v>
                </c:pt>
                <c:pt idx="134">
                  <c:v>1838.6239518942159</c:v>
                </c:pt>
                <c:pt idx="135">
                  <c:v>1842.7196446425523</c:v>
                </c:pt>
                <c:pt idx="136">
                  <c:v>1846.7905114254722</c:v>
                </c:pt>
                <c:pt idx="137">
                  <c:v>1850.8369239535523</c:v>
                </c:pt>
                <c:pt idx="138">
                  <c:v>1854.8592445784243</c:v>
                </c:pt>
                <c:pt idx="139">
                  <c:v>1858.857826635608</c:v>
                </c:pt>
                <c:pt idx="140">
                  <c:v>1862.8330147706163</c:v>
                </c:pt>
                <c:pt idx="141">
                  <c:v>1866.785145249416</c:v>
                </c:pt>
                <c:pt idx="142">
                  <c:v>1870.7145462542721</c:v>
                </c:pt>
                <c:pt idx="143">
                  <c:v>1874.6215381655759</c:v>
                </c:pt>
                <c:pt idx="144">
                  <c:v>1878.506433830792</c:v>
                </c:pt>
                <c:pt idx="145">
                  <c:v>1882.369538820968</c:v>
                </c:pt>
                <c:pt idx="146">
                  <c:v>1886.211151675752</c:v>
                </c:pt>
                <c:pt idx="147">
                  <c:v>1890.031564137432</c:v>
                </c:pt>
                <c:pt idx="148">
                  <c:v>1893.8310613745762</c:v>
                </c:pt>
                <c:pt idx="149">
                  <c:v>1897.6099221960003</c:v>
                </c:pt>
                <c:pt idx="150">
                  <c:v>1901.368419255416</c:v>
                </c:pt>
                <c:pt idx="151">
                  <c:v>1905.1068192474079</c:v>
                </c:pt>
                <c:pt idx="152">
                  <c:v>1908.8253830950723</c:v>
                </c:pt>
                <c:pt idx="153">
                  <c:v>1912.524366129848</c:v>
                </c:pt>
                <c:pt idx="154">
                  <c:v>1916.2040182639203</c:v>
                </c:pt>
                <c:pt idx="155">
                  <c:v>1919.8645841555362</c:v>
                </c:pt>
                <c:pt idx="156">
                  <c:v>1923.5063033677122</c:v>
                </c:pt>
                <c:pt idx="157">
                  <c:v>1927.1294105204802</c:v>
                </c:pt>
                <c:pt idx="158">
                  <c:v>1930.7341354371922</c:v>
                </c:pt>
                <c:pt idx="159">
                  <c:v>1934.3207032850642</c:v>
                </c:pt>
                <c:pt idx="160">
                  <c:v>1937.8893347102401</c:v>
                </c:pt>
                <c:pt idx="161">
                  <c:v>1941.4402459676801</c:v>
                </c:pt>
                <c:pt idx="162">
                  <c:v>1944.9736490461362</c:v>
                </c:pt>
                <c:pt idx="163">
                  <c:v>1948.4897517883921</c:v>
                </c:pt>
                <c:pt idx="164">
                  <c:v>1951.9887580070163</c:v>
                </c:pt>
              </c:numCache>
            </c:numRef>
          </c:yVal>
          <c:smooth val="0"/>
        </c:ser>
        <c:ser>
          <c:idx val="1"/>
          <c:order val="3"/>
          <c:tx>
            <c:v>Hansen 90%, Q-ult</c:v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C2'!$AS$10</c:f>
              <c:numCache>
                <c:formatCode>0.00</c:formatCode>
                <c:ptCount val="1"/>
                <c:pt idx="0">
                  <c:v>12.861973979599201</c:v>
                </c:pt>
              </c:numCache>
            </c:numRef>
          </c:xVal>
          <c:yVal>
            <c:numRef>
              <c:f>'Pile C2'!$AT$10</c:f>
              <c:numCache>
                <c:formatCode>#,##0</c:formatCode>
                <c:ptCount val="1"/>
                <c:pt idx="0">
                  <c:v>1448.6074730904299</c:v>
                </c:pt>
              </c:numCache>
            </c:numRef>
          </c:yVal>
          <c:smooth val="0"/>
        </c:ser>
        <c:ser>
          <c:idx val="2"/>
          <c:order val="4"/>
          <c:tx>
            <c:v>Hansen 90 % Curve</c:v>
          </c:tx>
          <c:marker>
            <c:symbol val="none"/>
          </c:marker>
          <c:xVal>
            <c:numRef>
              <c:f>'Pile C2'!$AP$7:$AP$171</c:f>
              <c:numCache>
                <c:formatCode>0.000</c:formatCode>
                <c:ptCount val="165"/>
                <c:pt idx="0">
                  <c:v>0</c:v>
                </c:pt>
                <c:pt idx="1">
                  <c:v>1.2496566439393225E-3</c:v>
                </c:pt>
                <c:pt idx="2">
                  <c:v>2.3269533708350902E-3</c:v>
                </c:pt>
                <c:pt idx="3">
                  <c:v>4.3329491424315752E-3</c:v>
                </c:pt>
                <c:pt idx="4">
                  <c:v>8.0683406261630505E-3</c:v>
                </c:pt>
                <c:pt idx="5">
                  <c:v>1.5025524593381925E-2</c:v>
                </c:pt>
                <c:pt idx="6">
                  <c:v>2.7999571888015499E-2</c:v>
                </c:pt>
                <c:pt idx="7">
                  <c:v>5.2362181200088002E-2</c:v>
                </c:pt>
                <c:pt idx="8">
                  <c:v>9.9803738647094006E-2</c:v>
                </c:pt>
                <c:pt idx="9">
                  <c:v>0.122599124308227</c:v>
                </c:pt>
                <c:pt idx="10">
                  <c:v>0.13896605889296251</c:v>
                </c:pt>
                <c:pt idx="11">
                  <c:v>0.15234197920533349</c:v>
                </c:pt>
                <c:pt idx="12">
                  <c:v>0.16393591032299151</c:v>
                </c:pt>
                <c:pt idx="13">
                  <c:v>0.17432917038911275</c:v>
                </c:pt>
                <c:pt idx="14">
                  <c:v>0.18385046338795774</c:v>
                </c:pt>
                <c:pt idx="15">
                  <c:v>0.19270552300221125</c:v>
                </c:pt>
                <c:pt idx="16">
                  <c:v>0.20103247843001851</c:v>
                </c:pt>
                <c:pt idx="17">
                  <c:v>0.20892898018013026</c:v>
                </c:pt>
                <c:pt idx="18">
                  <c:v>0.27434015495018749</c:v>
                </c:pt>
                <c:pt idx="19">
                  <c:v>0.32764886470203503</c:v>
                </c:pt>
                <c:pt idx="20">
                  <c:v>0.375265438591525</c:v>
                </c:pt>
                <c:pt idx="21">
                  <c:v>0.41944895326178</c:v>
                </c:pt>
                <c:pt idx="22">
                  <c:v>0.46128845633085502</c:v>
                </c:pt>
                <c:pt idx="23">
                  <c:v>0.50140179239578497</c:v>
                </c:pt>
                <c:pt idx="24">
                  <c:v>0.54017722579969751</c:v>
                </c:pt>
                <c:pt idx="25">
                  <c:v>0.577876669001955</c:v>
                </c:pt>
                <c:pt idx="26">
                  <c:v>0.61468628051240748</c:v>
                </c:pt>
                <c:pt idx="27">
                  <c:v>0.78925309751925499</c:v>
                </c:pt>
                <c:pt idx="28">
                  <c:v>0.95345582286942254</c:v>
                </c:pt>
                <c:pt idx="29">
                  <c:v>1.1110877761506275</c:v>
                </c:pt>
                <c:pt idx="30">
                  <c:v>1.2640676832550974</c:v>
                </c:pt>
                <c:pt idx="31">
                  <c:v>1.4135376791579399</c:v>
                </c:pt>
                <c:pt idx="32">
                  <c:v>1.5602485502994501</c:v>
                </c:pt>
                <c:pt idx="33">
                  <c:v>1.704727572870895</c:v>
                </c:pt>
                <c:pt idx="34">
                  <c:v>1.84736277348719</c:v>
                </c:pt>
                <c:pt idx="35">
                  <c:v>1.9884497337083424</c:v>
                </c:pt>
                <c:pt idx="36">
                  <c:v>2.1282196393413049</c:v>
                </c:pt>
                <c:pt idx="37">
                  <c:v>2.266857110202205</c:v>
                </c:pt>
                <c:pt idx="38">
                  <c:v>2.4045120772195849</c:v>
                </c:pt>
                <c:pt idx="39">
                  <c:v>2.5413080000648498</c:v>
                </c:pt>
                <c:pt idx="40">
                  <c:v>2.6773477329004249</c:v>
                </c:pt>
                <c:pt idx="41">
                  <c:v>2.81271782150885</c:v>
                </c:pt>
                <c:pt idx="42">
                  <c:v>2.9474917209335501</c:v>
                </c:pt>
                <c:pt idx="43">
                  <c:v>3.0817322501420001</c:v>
                </c:pt>
                <c:pt idx="44">
                  <c:v>3.2154934948998002</c:v>
                </c:pt>
                <c:pt idx="45">
                  <c:v>3.4817594773582501</c:v>
                </c:pt>
                <c:pt idx="46">
                  <c:v>3.7465974533274751</c:v>
                </c:pt>
                <c:pt idx="47">
                  <c:v>4.0102450740455753</c:v>
                </c:pt>
                <c:pt idx="48">
                  <c:v>4.2728888742462248</c:v>
                </c:pt>
                <c:pt idx="49">
                  <c:v>4.5346773574681496</c:v>
                </c:pt>
                <c:pt idx="50">
                  <c:v>4.7957302315013752</c:v>
                </c:pt>
                <c:pt idx="51">
                  <c:v>5.0561450677017747</c:v>
                </c:pt>
                <c:pt idx="52">
                  <c:v>5.3160021917454747</c:v>
                </c:pt>
                <c:pt idx="53">
                  <c:v>5.5753683334104753</c:v>
                </c:pt>
                <c:pt idx="54">
                  <c:v>5.8342993889598747</c:v>
                </c:pt>
                <c:pt idx="55">
                  <c:v>6.09284253835225</c:v>
                </c:pt>
                <c:pt idx="56">
                  <c:v>6.3510378864406754</c:v>
                </c:pt>
                <c:pt idx="57">
                  <c:v>6.6089197483183746</c:v>
                </c:pt>
                <c:pt idx="58">
                  <c:v>6.8665176654603997</c:v>
                </c:pt>
                <c:pt idx="59">
                  <c:v>7.1238572160021496</c:v>
                </c:pt>
                <c:pt idx="60">
                  <c:v>7.380960666029825</c:v>
                </c:pt>
                <c:pt idx="61">
                  <c:v>7.6378474969645502</c:v>
                </c:pt>
                <c:pt idx="62">
                  <c:v>7.8945348355658247</c:v>
                </c:pt>
                <c:pt idx="63">
                  <c:v>8.1510378068029254</c:v>
                </c:pt>
                <c:pt idx="64">
                  <c:v>8.4073698251863753</c:v>
                </c:pt>
                <c:pt idx="65">
                  <c:v>8.6635428366649005</c:v>
                </c:pt>
                <c:pt idx="66">
                  <c:v>8.9195675205577007</c:v>
                </c:pt>
                <c:pt idx="67">
                  <c:v>9.1754534589833003</c:v>
                </c:pt>
                <c:pt idx="68">
                  <c:v>9.4312092797029248</c:v>
                </c:pt>
                <c:pt idx="69">
                  <c:v>9.6868427771021999</c:v>
                </c:pt>
                <c:pt idx="70">
                  <c:v>9.9423610151037245</c:v>
                </c:pt>
                <c:pt idx="71">
                  <c:v>10.197770415073499</c:v>
                </c:pt>
                <c:pt idx="72">
                  <c:v>10.453076831207126</c:v>
                </c:pt>
                <c:pt idx="73">
                  <c:v>10.708285615424176</c:v>
                </c:pt>
                <c:pt idx="74">
                  <c:v>10.963401673434126</c:v>
                </c:pt>
                <c:pt idx="75">
                  <c:v>11.218429513343276</c:v>
                </c:pt>
                <c:pt idx="76">
                  <c:v>11.47337328793585</c:v>
                </c:pt>
                <c:pt idx="77">
                  <c:v>11.72823683157065</c:v>
                </c:pt>
                <c:pt idx="78">
                  <c:v>11.983023692478151</c:v>
                </c:pt>
                <c:pt idx="79">
                  <c:v>12.237737161115525</c:v>
                </c:pt>
                <c:pt idx="80">
                  <c:v>12.492380295132049</c:v>
                </c:pt>
                <c:pt idx="81">
                  <c:v>12.746955941410524</c:v>
                </c:pt>
                <c:pt idx="82">
                  <c:v>13.001466755579175</c:v>
                </c:pt>
                <c:pt idx="83">
                  <c:v>13.25591521932855</c:v>
                </c:pt>
                <c:pt idx="84">
                  <c:v>13.510303655818776</c:v>
                </c:pt>
                <c:pt idx="85">
                  <c:v>13.764634243420275</c:v>
                </c:pt>
                <c:pt idx="86">
                  <c:v>14.01890902799725</c:v>
                </c:pt>
                <c:pt idx="87">
                  <c:v>14.273129933912376</c:v>
                </c:pt>
                <c:pt idx="88">
                  <c:v>14.527298773908175</c:v>
                </c:pt>
                <c:pt idx="89">
                  <c:v>14.78141725799785</c:v>
                </c:pt>
                <c:pt idx="90">
                  <c:v>15.035487001481375</c:v>
                </c:pt>
                <c:pt idx="91">
                  <c:v>15.289509532187376</c:v>
                </c:pt>
                <c:pt idx="92">
                  <c:v>15.54348629702805</c:v>
                </c:pt>
                <c:pt idx="93">
                  <c:v>15.79741866794345</c:v>
                </c:pt>
                <c:pt idx="94">
                  <c:v>16.051307947301549</c:v>
                </c:pt>
                <c:pt idx="95">
                  <c:v>16.305155372813051</c:v>
                </c:pt>
                <c:pt idx="96">
                  <c:v>16.558962122011575</c:v>
                </c:pt>
                <c:pt idx="97">
                  <c:v>16.812729316344925</c:v>
                </c:pt>
                <c:pt idx="98">
                  <c:v>17.066458024917125</c:v>
                </c:pt>
                <c:pt idx="99">
                  <c:v>17.320149267916126</c:v>
                </c:pt>
                <c:pt idx="100">
                  <c:v>17.57380401975885</c:v>
                </c:pt>
                <c:pt idx="101">
                  <c:v>17.827423211980925</c:v>
                </c:pt>
                <c:pt idx="102">
                  <c:v>18.081007735895376</c:v>
                </c:pt>
                <c:pt idx="103">
                  <c:v>18.334558445042976</c:v>
                </c:pt>
                <c:pt idx="104">
                  <c:v>18.5880761574528</c:v>
                </c:pt>
                <c:pt idx="105">
                  <c:v>18.841561657731098</c:v>
                </c:pt>
                <c:pt idx="106">
                  <c:v>19.095015698993748</c:v>
                </c:pt>
                <c:pt idx="107">
                  <c:v>19.348439004656125</c:v>
                </c:pt>
                <c:pt idx="108">
                  <c:v>19.601832270093549</c:v>
                </c:pt>
                <c:pt idx="109">
                  <c:v>19.85519616418275</c:v>
                </c:pt>
                <c:pt idx="110">
                  <c:v>20.108531330734976</c:v>
                </c:pt>
                <c:pt idx="111">
                  <c:v>20.361838389830002</c:v>
                </c:pt>
                <c:pt idx="112">
                  <c:v>20.615117939058877</c:v>
                </c:pt>
                <c:pt idx="113">
                  <c:v>20.868370554683249</c:v>
                </c:pt>
                <c:pt idx="114">
                  <c:v>21.121596792717799</c:v>
                </c:pt>
                <c:pt idx="115">
                  <c:v>21.374797189942026</c:v>
                </c:pt>
                <c:pt idx="116">
                  <c:v>21.627972264846999</c:v>
                </c:pt>
                <c:pt idx="117">
                  <c:v>21.881122518521874</c:v>
                </c:pt>
                <c:pt idx="118">
                  <c:v>22.134248435485201</c:v>
                </c:pt>
                <c:pt idx="119">
                  <c:v>22.387350484464751</c:v>
                </c:pt>
                <c:pt idx="120">
                  <c:v>22.640429119130076</c:v>
                </c:pt>
                <c:pt idx="121">
                  <c:v>22.893484778781076</c:v>
                </c:pt>
                <c:pt idx="122">
                  <c:v>23.146517888995774</c:v>
                </c:pt>
                <c:pt idx="123">
                  <c:v>23.399528862240398</c:v>
                </c:pt>
                <c:pt idx="124">
                  <c:v>23.652518098444251</c:v>
                </c:pt>
                <c:pt idx="125">
                  <c:v>23.905485985541901</c:v>
                </c:pt>
                <c:pt idx="126">
                  <c:v>24.158432899985076</c:v>
                </c:pt>
                <c:pt idx="127">
                  <c:v>24.411359207226074</c:v>
                </c:pt>
                <c:pt idx="128">
                  <c:v>24.664265262174801</c:v>
                </c:pt>
                <c:pt idx="129">
                  <c:v>24.917151409631273</c:v>
                </c:pt>
                <c:pt idx="130">
                  <c:v>25.170017984695001</c:v>
                </c:pt>
                <c:pt idx="131">
                  <c:v>25.422865313152251</c:v>
                </c:pt>
                <c:pt idx="132">
                  <c:v>25.675693711845</c:v>
                </c:pt>
                <c:pt idx="133">
                  <c:v>25.9285034890185</c:v>
                </c:pt>
                <c:pt idx="134">
                  <c:v>26.1812949446525</c:v>
                </c:pt>
                <c:pt idx="135">
                  <c:v>26.43406837077675</c:v>
                </c:pt>
                <c:pt idx="136">
                  <c:v>26.686824051769001</c:v>
                </c:pt>
                <c:pt idx="137">
                  <c:v>26.939562264639751</c:v>
                </c:pt>
                <c:pt idx="138">
                  <c:v>27.192283279302501</c:v>
                </c:pt>
                <c:pt idx="139">
                  <c:v>27.444987358832002</c:v>
                </c:pt>
                <c:pt idx="140">
                  <c:v>27.697674759708999</c:v>
                </c:pt>
                <c:pt idx="141">
                  <c:v>27.95034573205475</c:v>
                </c:pt>
                <c:pt idx="142">
                  <c:v>28.203000519854498</c:v>
                </c:pt>
                <c:pt idx="143">
                  <c:v>28.455639361168998</c:v>
                </c:pt>
                <c:pt idx="144">
                  <c:v>28.708262488340001</c:v>
                </c:pt>
                <c:pt idx="145">
                  <c:v>28.960870128182751</c:v>
                </c:pt>
                <c:pt idx="146">
                  <c:v>29.213462502173002</c:v>
                </c:pt>
                <c:pt idx="147">
                  <c:v>29.466039826623248</c:v>
                </c:pt>
                <c:pt idx="148">
                  <c:v>29.718602312854252</c:v>
                </c:pt>
                <c:pt idx="149">
                  <c:v>29.971150167356249</c:v>
                </c:pt>
                <c:pt idx="150">
                  <c:v>30.223683591944749</c:v>
                </c:pt>
                <c:pt idx="151">
                  <c:v>30.476202783910999</c:v>
                </c:pt>
                <c:pt idx="152">
                  <c:v>30.728707936163751</c:v>
                </c:pt>
                <c:pt idx="153">
                  <c:v>30.9811992373665</c:v>
                </c:pt>
                <c:pt idx="154">
                  <c:v>31.233676872069498</c:v>
                </c:pt>
                <c:pt idx="155">
                  <c:v>31.486141020835749</c:v>
                </c:pt>
                <c:pt idx="156">
                  <c:v>31.738591860362249</c:v>
                </c:pt>
                <c:pt idx="157">
                  <c:v>31.991029563596001</c:v>
                </c:pt>
                <c:pt idx="158">
                  <c:v>32.243454299846498</c:v>
                </c:pt>
                <c:pt idx="159">
                  <c:v>32.495866234893001</c:v>
                </c:pt>
                <c:pt idx="160">
                  <c:v>32.748265531087497</c:v>
                </c:pt>
                <c:pt idx="161">
                  <c:v>33.000652347455002</c:v>
                </c:pt>
                <c:pt idx="162">
                  <c:v>33.253026839787999</c:v>
                </c:pt>
                <c:pt idx="163">
                  <c:v>33.505389160740002</c:v>
                </c:pt>
                <c:pt idx="164">
                  <c:v>33.757739459913502</c:v>
                </c:pt>
              </c:numCache>
            </c:numRef>
          </c:xVal>
          <c:yVal>
            <c:numRef>
              <c:f>'Pile C2'!$AQ$7:$AQ$171</c:f>
              <c:numCache>
                <c:formatCode>0.0</c:formatCode>
                <c:ptCount val="165"/>
                <c:pt idx="0">
                  <c:v>0</c:v>
                </c:pt>
                <c:pt idx="1">
                  <c:v>2.2119745730312519</c:v>
                </c:pt>
                <c:pt idx="2">
                  <c:v>4.1188107485513248</c:v>
                </c:pt>
                <c:pt idx="3">
                  <c:v>7.6693168713156297</c:v>
                </c:pt>
                <c:pt idx="4">
                  <c:v>14.280057905298751</c:v>
                </c:pt>
                <c:pt idx="5">
                  <c:v>26.588154685808881</c:v>
                </c:pt>
                <c:pt idx="6">
                  <c:v>49.505402249692018</c:v>
                </c:pt>
                <c:pt idx="7">
                  <c:v>92.216511532855804</c:v>
                </c:pt>
                <c:pt idx="8">
                  <c:v>172.2882380262831</c:v>
                </c:pt>
                <c:pt idx="9">
                  <c:v>208.3519642583214</c:v>
                </c:pt>
                <c:pt idx="10">
                  <c:v>233.04963920405942</c:v>
                </c:pt>
                <c:pt idx="11">
                  <c:v>252.45876513394802</c:v>
                </c:pt>
                <c:pt idx="12">
                  <c:v>268.7167664216559</c:v>
                </c:pt>
                <c:pt idx="13">
                  <c:v>282.85130668020929</c:v>
                </c:pt>
                <c:pt idx="14">
                  <c:v>295.44346141443992</c:v>
                </c:pt>
                <c:pt idx="15">
                  <c:v>306.85691898612811</c:v>
                </c:pt>
                <c:pt idx="16">
                  <c:v>317.33585951463363</c:v>
                </c:pt>
                <c:pt idx="17">
                  <c:v>327.05290798109553</c:v>
                </c:pt>
                <c:pt idx="18">
                  <c:v>400.21229084873403</c:v>
                </c:pt>
                <c:pt idx="19">
                  <c:v>451.88967928237383</c:v>
                </c:pt>
                <c:pt idx="20">
                  <c:v>493.42432543584573</c:v>
                </c:pt>
                <c:pt idx="21">
                  <c:v>528.81598160041233</c:v>
                </c:pt>
                <c:pt idx="22">
                  <c:v>559.99510748841965</c:v>
                </c:pt>
                <c:pt idx="23">
                  <c:v>588.05845857406894</c:v>
                </c:pt>
                <c:pt idx="24">
                  <c:v>613.69638790842544</c:v>
                </c:pt>
                <c:pt idx="25">
                  <c:v>637.37544783120927</c:v>
                </c:pt>
                <c:pt idx="26">
                  <c:v>659.42791897588381</c:v>
                </c:pt>
                <c:pt idx="27">
                  <c:v>752.21952154915232</c:v>
                </c:pt>
                <c:pt idx="28">
                  <c:v>825.7006125320022</c:v>
                </c:pt>
                <c:pt idx="29">
                  <c:v>886.77935853385236</c:v>
                </c:pt>
                <c:pt idx="30">
                  <c:v>938.99748657996895</c:v>
                </c:pt>
                <c:pt idx="31">
                  <c:v>984.48879913247708</c:v>
                </c:pt>
                <c:pt idx="32">
                  <c:v>1024.6704362525161</c:v>
                </c:pt>
                <c:pt idx="33">
                  <c:v>1060.5461508891719</c:v>
                </c:pt>
                <c:pt idx="34">
                  <c:v>1092.859735163094</c:v>
                </c:pt>
                <c:pt idx="35">
                  <c:v>1122.1809254397269</c:v>
                </c:pt>
                <c:pt idx="36">
                  <c:v>1148.957293703535</c:v>
                </c:pt>
                <c:pt idx="37">
                  <c:v>1173.5474859123121</c:v>
                </c:pt>
                <c:pt idx="38">
                  <c:v>1196.243523378387</c:v>
                </c:pt>
                <c:pt idx="39">
                  <c:v>1217.286335908962</c:v>
                </c:pt>
                <c:pt idx="40">
                  <c:v>1236.8769168821132</c:v>
                </c:pt>
                <c:pt idx="41">
                  <c:v>1255.184540113896</c:v>
                </c:pt>
                <c:pt idx="42">
                  <c:v>1272.3529427870671</c:v>
                </c:pt>
                <c:pt idx="43">
                  <c:v>1288.505062868742</c:v>
                </c:pt>
                <c:pt idx="44">
                  <c:v>1303.7467257813869</c:v>
                </c:pt>
                <c:pt idx="45">
                  <c:v>1331.853279075018</c:v>
                </c:pt>
                <c:pt idx="46">
                  <c:v>1357.273841582502</c:v>
                </c:pt>
                <c:pt idx="47">
                  <c:v>1380.4716195594001</c:v>
                </c:pt>
                <c:pt idx="48">
                  <c:v>1401.809130675756</c:v>
                </c:pt>
                <c:pt idx="49">
                  <c:v>1421.573977097325</c:v>
                </c:pt>
                <c:pt idx="50">
                  <c:v>1439.9970740745212</c:v>
                </c:pt>
                <c:pt idx="51">
                  <c:v>1457.265811620231</c:v>
                </c:pt>
                <c:pt idx="52">
                  <c:v>1473.5337277425031</c:v>
                </c:pt>
                <c:pt idx="53">
                  <c:v>1488.9277285884541</c:v>
                </c:pt>
                <c:pt idx="54">
                  <c:v>1503.5535516519269</c:v>
                </c:pt>
                <c:pt idx="55">
                  <c:v>1517.499950237001</c:v>
                </c:pt>
                <c:pt idx="56">
                  <c:v>1530.8419338449371</c:v>
                </c:pt>
                <c:pt idx="57">
                  <c:v>1543.643302600359</c:v>
                </c:pt>
                <c:pt idx="58">
                  <c:v>1555.958647647999</c:v>
                </c:pt>
                <c:pt idx="59">
                  <c:v>1567.834943316363</c:v>
                </c:pt>
                <c:pt idx="60">
                  <c:v>1579.3128241994159</c:v>
                </c:pt>
                <c:pt idx="61">
                  <c:v>1590.4276168924712</c:v>
                </c:pt>
                <c:pt idx="62">
                  <c:v>1601.210179115262</c:v>
                </c:pt>
                <c:pt idx="63">
                  <c:v>1611.687586468428</c:v>
                </c:pt>
                <c:pt idx="64">
                  <c:v>1621.8836978034331</c:v>
                </c:pt>
                <c:pt idx="65">
                  <c:v>1631.8196232440941</c:v>
                </c:pt>
                <c:pt idx="66">
                  <c:v>1641.514113650682</c:v>
                </c:pt>
                <c:pt idx="67">
                  <c:v>1650.9838863180421</c:v>
                </c:pt>
                <c:pt idx="68">
                  <c:v>1660.2438986275411</c:v>
                </c:pt>
                <c:pt idx="69">
                  <c:v>1669.3075789961131</c:v>
                </c:pt>
                <c:pt idx="70">
                  <c:v>1678.187022614316</c:v>
                </c:pt>
                <c:pt idx="71">
                  <c:v>1686.8931580141291</c:v>
                </c:pt>
                <c:pt idx="72">
                  <c:v>1695.435889362381</c:v>
                </c:pt>
                <c:pt idx="73">
                  <c:v>1703.8242184677028</c:v>
                </c:pt>
                <c:pt idx="74">
                  <c:v>1712.0663497643939</c:v>
                </c:pt>
                <c:pt idx="75">
                  <c:v>1720.1697809560562</c:v>
                </c:pt>
                <c:pt idx="76">
                  <c:v>1728.1413815336821</c:v>
                </c:pt>
                <c:pt idx="77">
                  <c:v>1735.9874610043862</c:v>
                </c:pt>
                <c:pt idx="78">
                  <c:v>1743.7138283585609</c:v>
                </c:pt>
                <c:pt idx="79">
                  <c:v>1751.3258440520251</c:v>
                </c:pt>
                <c:pt idx="80">
                  <c:v>1758.8284655732639</c:v>
                </c:pt>
                <c:pt idx="81">
                  <c:v>1766.2262874960152</c:v>
                </c:pt>
                <c:pt idx="82">
                  <c:v>1773.523576777194</c:v>
                </c:pt>
                <c:pt idx="83">
                  <c:v>1780.724303943741</c:v>
                </c:pt>
                <c:pt idx="84">
                  <c:v>1787.8321707149612</c:v>
                </c:pt>
                <c:pt idx="85">
                  <c:v>1794.850634526246</c:v>
                </c:pt>
                <c:pt idx="86">
                  <c:v>1801.7829303519511</c:v>
                </c:pt>
                <c:pt idx="87">
                  <c:v>1808.6320901686049</c:v>
                </c:pt>
                <c:pt idx="88">
                  <c:v>1815.4009603513441</c:v>
                </c:pt>
                <c:pt idx="89">
                  <c:v>1822.0922172558362</c:v>
                </c:pt>
                <c:pt idx="90">
                  <c:v>1828.7083812037861</c:v>
                </c:pt>
                <c:pt idx="91">
                  <c:v>1835.2518290605349</c:v>
                </c:pt>
                <c:pt idx="92">
                  <c:v>1841.7248055684991</c:v>
                </c:pt>
                <c:pt idx="93">
                  <c:v>1848.129433578873</c:v>
                </c:pt>
                <c:pt idx="94">
                  <c:v>1854.4677233056652</c:v>
                </c:pt>
                <c:pt idx="95">
                  <c:v>1860.7415807104651</c:v>
                </c:pt>
                <c:pt idx="96">
                  <c:v>1866.9528151128991</c:v>
                </c:pt>
                <c:pt idx="97">
                  <c:v>1873.1031461100358</c:v>
                </c:pt>
                <c:pt idx="98">
                  <c:v>1879.194209877918</c:v>
                </c:pt>
                <c:pt idx="99">
                  <c:v>1885.227564919626</c:v>
                </c:pt>
                <c:pt idx="100">
                  <c:v>1891.2046973169063</c:v>
                </c:pt>
                <c:pt idx="101">
                  <c:v>1897.1270255353952</c:v>
                </c:pt>
                <c:pt idx="102">
                  <c:v>1902.995904828213</c:v>
                </c:pt>
                <c:pt idx="103">
                  <c:v>1908.812631277269</c:v>
                </c:pt>
                <c:pt idx="104">
                  <c:v>1914.578445507462</c:v>
                </c:pt>
                <c:pt idx="105">
                  <c:v>1920.2945361049531</c:v>
                </c:pt>
                <c:pt idx="106">
                  <c:v>1925.9620427674622</c:v>
                </c:pt>
                <c:pt idx="107">
                  <c:v>1931.5820592114032</c:v>
                </c:pt>
                <c:pt idx="108">
                  <c:v>1937.1556358581231</c:v>
                </c:pt>
                <c:pt idx="109">
                  <c:v>1942.6837823192429</c:v>
                </c:pt>
                <c:pt idx="110">
                  <c:v>1948.1674696989121</c:v>
                </c:pt>
                <c:pt idx="111">
                  <c:v>1953.6076327290393</c:v>
                </c:pt>
                <c:pt idx="112">
                  <c:v>1959.0051717520741</c:v>
                </c:pt>
                <c:pt idx="113">
                  <c:v>1964.3609545642441</c:v>
                </c:pt>
                <c:pt idx="114">
                  <c:v>1969.675818131052</c:v>
                </c:pt>
                <c:pt idx="115">
                  <c:v>1974.9505701856683</c:v>
                </c:pt>
                <c:pt idx="116">
                  <c:v>1980.1859907198059</c:v>
                </c:pt>
                <c:pt idx="117">
                  <c:v>1985.382833375736</c:v>
                </c:pt>
                <c:pt idx="118">
                  <c:v>1990.541826747495</c:v>
                </c:pt>
                <c:pt idx="119">
                  <c:v>1995.663675598227</c:v>
                </c:pt>
                <c:pt idx="120">
                  <c:v>2000.749062000348</c:v>
                </c:pt>
                <c:pt idx="121">
                  <c:v>2005.7986464044043</c:v>
                </c:pt>
                <c:pt idx="122">
                  <c:v>2010.8130686420311</c:v>
                </c:pt>
                <c:pt idx="123">
                  <c:v>2015.792948867931</c:v>
                </c:pt>
                <c:pt idx="124">
                  <c:v>2020.7388884454092</c:v>
                </c:pt>
                <c:pt idx="125">
                  <c:v>2025.6514707795661</c:v>
                </c:pt>
                <c:pt idx="126">
                  <c:v>2030.5312621019189</c:v>
                </c:pt>
                <c:pt idx="127">
                  <c:v>2035.3788122099222</c:v>
                </c:pt>
                <c:pt idx="128">
                  <c:v>2040.194655164493</c:v>
                </c:pt>
                <c:pt idx="129">
                  <c:v>2044.9793099485621</c:v>
                </c:pt>
                <c:pt idx="130">
                  <c:v>2049.7332810892408</c:v>
                </c:pt>
                <c:pt idx="131">
                  <c:v>2054.4570592461182</c:v>
                </c:pt>
                <c:pt idx="132">
                  <c:v>2059.1511217678444</c:v>
                </c:pt>
                <c:pt idx="133">
                  <c:v>2063.8159332192813</c:v>
                </c:pt>
                <c:pt idx="134">
                  <c:v>2068.4519458809928</c:v>
                </c:pt>
                <c:pt idx="135">
                  <c:v>2073.0596002228713</c:v>
                </c:pt>
                <c:pt idx="136">
                  <c:v>2077.6393253536562</c:v>
                </c:pt>
                <c:pt idx="137">
                  <c:v>2082.191539447746</c:v>
                </c:pt>
                <c:pt idx="138">
                  <c:v>2086.7166501507272</c:v>
                </c:pt>
                <c:pt idx="139">
                  <c:v>2091.2150549650587</c:v>
                </c:pt>
                <c:pt idx="140">
                  <c:v>2095.6871416169433</c:v>
                </c:pt>
                <c:pt idx="141">
                  <c:v>2100.1332884055932</c:v>
                </c:pt>
                <c:pt idx="142">
                  <c:v>2104.5538645360562</c:v>
                </c:pt>
                <c:pt idx="143">
                  <c:v>2108.949230436273</c:v>
                </c:pt>
                <c:pt idx="144">
                  <c:v>2113.3197380596407</c:v>
                </c:pt>
                <c:pt idx="145">
                  <c:v>2117.6657311735889</c:v>
                </c:pt>
                <c:pt idx="146">
                  <c:v>2121.9875456352211</c:v>
                </c:pt>
                <c:pt idx="147">
                  <c:v>2126.2855096546109</c:v>
                </c:pt>
                <c:pt idx="148">
                  <c:v>2130.5599440463984</c:v>
                </c:pt>
                <c:pt idx="149">
                  <c:v>2134.8111624705002</c:v>
                </c:pt>
                <c:pt idx="150">
                  <c:v>2139.0394716623432</c:v>
                </c:pt>
                <c:pt idx="151">
                  <c:v>2143.2451716533337</c:v>
                </c:pt>
                <c:pt idx="152">
                  <c:v>2147.4285559819564</c:v>
                </c:pt>
                <c:pt idx="153">
                  <c:v>2151.5899118960788</c:v>
                </c:pt>
                <c:pt idx="154">
                  <c:v>2155.72952054691</c:v>
                </c:pt>
                <c:pt idx="155">
                  <c:v>2159.8476571749779</c:v>
                </c:pt>
                <c:pt idx="156">
                  <c:v>2163.9445912886763</c:v>
                </c:pt>
                <c:pt idx="157">
                  <c:v>2168.0205868355401</c:v>
                </c:pt>
                <c:pt idx="158">
                  <c:v>2172.0759023668411</c:v>
                </c:pt>
                <c:pt idx="159">
                  <c:v>2176.1107911956974</c:v>
                </c:pt>
                <c:pt idx="160">
                  <c:v>2180.1255015490201</c:v>
                </c:pt>
                <c:pt idx="161">
                  <c:v>2184.1202767136401</c:v>
                </c:pt>
                <c:pt idx="162">
                  <c:v>2188.095355176903</c:v>
                </c:pt>
                <c:pt idx="163">
                  <c:v>2192.0509707619412</c:v>
                </c:pt>
                <c:pt idx="164">
                  <c:v>2195.9873527578929</c:v>
                </c:pt>
              </c:numCache>
            </c:numRef>
          </c:yVal>
          <c:smooth val="0"/>
        </c:ser>
        <c:ser>
          <c:idx val="3"/>
          <c:order val="5"/>
          <c:tx>
            <c:v>Hanseb 80 % Q-ult</c:v>
          </c:tx>
          <c:marker>
            <c:symbol val="none"/>
          </c:marker>
          <c:xVal>
            <c:numRef>
              <c:f>'Pile C2'!$AS$10</c:f>
              <c:numCache>
                <c:formatCode>0.00</c:formatCode>
                <c:ptCount val="1"/>
                <c:pt idx="0">
                  <c:v>12.861973979599201</c:v>
                </c:pt>
              </c:numCache>
            </c:numRef>
          </c:xVal>
          <c:yVal>
            <c:numRef>
              <c:f>'Pile C2'!$AT$10</c:f>
              <c:numCache>
                <c:formatCode>#,##0</c:formatCode>
                <c:ptCount val="1"/>
                <c:pt idx="0">
                  <c:v>1448.6074730904299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422896"/>
        <c:axId val="395423288"/>
      </c:scatterChart>
      <c:valAx>
        <c:axId val="395422896"/>
        <c:scaling>
          <c:orientation val="minMax"/>
          <c:max val="140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MOVEMENT  (mm</a:t>
                </a:r>
                <a:r>
                  <a:rPr lang="en-CA"/>
                  <a:t>)</a:t>
                </a:r>
              </a:p>
            </c:rich>
          </c:tx>
          <c:layout>
            <c:manualLayout>
              <c:xMode val="edge"/>
              <c:yMode val="edge"/>
              <c:x val="0.4011162157989393"/>
              <c:y val="0.91390236220472443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95423288"/>
        <c:crosses val="autoZero"/>
        <c:crossBetween val="midCat"/>
        <c:majorUnit val="10"/>
        <c:minorUnit val="5"/>
      </c:valAx>
      <c:valAx>
        <c:axId val="395423288"/>
        <c:scaling>
          <c:orientation val="minMax"/>
          <c:max val="4000"/>
          <c:min val="0"/>
        </c:scaling>
        <c:delete val="0"/>
        <c:axPos val="l"/>
        <c:majorGridlines>
          <c:spPr>
            <a:ln w="9525"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LOAD  (kN)</a:t>
                </a:r>
              </a:p>
            </c:rich>
          </c:tx>
          <c:layout>
            <c:manualLayout>
              <c:xMode val="edge"/>
              <c:yMode val="edge"/>
              <c:x val="2.7673121376726641E-2"/>
              <c:y val="0.32503880411175107"/>
            </c:manualLayout>
          </c:layout>
          <c:overlay val="0"/>
        </c:title>
        <c:numFmt formatCode="#,##0" sourceLinked="1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95422896"/>
        <c:crossesAt val="-10"/>
        <c:crossBetween val="midCat"/>
        <c:majorUnit val="500"/>
        <c:minorUnit val="250"/>
      </c:valAx>
      <c:spPr>
        <a:ln>
          <a:solidFill>
            <a:schemeClr val="tx1"/>
          </a:solidFill>
        </a:ln>
      </c:spPr>
    </c:plotArea>
    <c:plotVisOnly val="1"/>
    <c:dispBlanksAs val="span"/>
    <c:showDLblsOverMax val="0"/>
  </c:chart>
  <c:spPr>
    <a:ln>
      <a:noFill/>
    </a:ln>
  </c:spPr>
  <c:printSettings>
    <c:headerFooter/>
    <c:pageMargins b="0.75000000000001077" l="0.70000000000000062" r="0.70000000000000062" t="0.75000000000001077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06568586821391"/>
          <c:y val="4.6766530039909555E-2"/>
          <c:w val="0.77134915043514496"/>
          <c:h val="0.76015358080239959"/>
        </c:manualLayout>
      </c:layout>
      <c:scatterChart>
        <c:scatterStyle val="lineMarker"/>
        <c:varyColors val="0"/>
        <c:ser>
          <c:idx val="4"/>
          <c:order val="0"/>
          <c:tx>
            <c:v>De Beer Plot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Pt>
            <c:idx val="16"/>
            <c:bubble3D val="0"/>
            <c:spPr>
              <a:ln>
                <a:solidFill>
                  <a:srgbClr val="0000FF"/>
                </a:solidFill>
                <a:prstDash val="sysDash"/>
              </a:ln>
            </c:spPr>
          </c:dPt>
          <c:xVal>
            <c:numRef>
              <c:f>'Pile C2'!$BB$8:$BB$171</c:f>
              <c:numCache>
                <c:formatCode>#,##0.00</c:formatCode>
                <c:ptCount val="164"/>
                <c:pt idx="17">
                  <c:v>4.0349370922844033E-2</c:v>
                </c:pt>
                <c:pt idx="18">
                  <c:v>0.11746865879944013</c:v>
                </c:pt>
                <c:pt idx="19">
                  <c:v>0.17639855968413529</c:v>
                </c:pt>
                <c:pt idx="20">
                  <c:v>0.22473910627654073</c:v>
                </c:pt>
                <c:pt idx="21">
                  <c:v>0.26603257792292057</c:v>
                </c:pt>
                <c:pt idx="22">
                  <c:v>0.30224587345555987</c:v>
                </c:pt>
                <c:pt idx="23">
                  <c:v>0.3345962614459303</c:v>
                </c:pt>
                <c:pt idx="24">
                  <c:v>0.36389515208912132</c:v>
                </c:pt>
                <c:pt idx="25">
                  <c:v>0.39071351132331378</c:v>
                </c:pt>
                <c:pt idx="26">
                  <c:v>0.49927628633679166</c:v>
                </c:pt>
                <c:pt idx="27">
                  <c:v>0.58136056670840774</c:v>
                </c:pt>
                <c:pt idx="28">
                  <c:v>0.64780836097274475</c:v>
                </c:pt>
                <c:pt idx="29">
                  <c:v>0.70383031976581856</c:v>
                </c:pt>
                <c:pt idx="30">
                  <c:v>0.7523673808300323</c:v>
                </c:pt>
                <c:pt idx="31">
                  <c:v>0.79525377905757455</c:v>
                </c:pt>
                <c:pt idx="32">
                  <c:v>0.83371497697199282</c:v>
                </c:pt>
                <c:pt idx="33">
                  <c:v>0.8686121791630409</c:v>
                </c:pt>
                <c:pt idx="34">
                  <c:v>0.90057460819936219</c:v>
                </c:pt>
                <c:pt idx="35">
                  <c:v>0.93007643789814443</c:v>
                </c:pt>
                <c:pt idx="36">
                  <c:v>0.95748413685964151</c:v>
                </c:pt>
                <c:pt idx="37">
                  <c:v>0.98308695408802771</c:v>
                </c:pt>
                <c:pt idx="38">
                  <c:v>1.0071172949546447</c:v>
                </c:pt>
                <c:pt idx="39">
                  <c:v>1.0297647721795551</c:v>
                </c:pt>
                <c:pt idx="40">
                  <c:v>1.0511861562309546</c:v>
                </c:pt>
                <c:pt idx="41">
                  <c:v>1.0715125852281089</c:v>
                </c:pt>
                <c:pt idx="42">
                  <c:v>1.0908548945821392</c:v>
                </c:pt>
                <c:pt idx="43">
                  <c:v>1.109307626648715</c:v>
                </c:pt>
                <c:pt idx="44">
                  <c:v>1.1438587577462622</c:v>
                </c:pt>
                <c:pt idx="45">
                  <c:v>1.1756970249101324</c:v>
                </c:pt>
                <c:pt idx="46">
                  <c:v>1.2052309053579648</c:v>
                </c:pt>
                <c:pt idx="47">
                  <c:v>1.2327815895209542</c:v>
                </c:pt>
                <c:pt idx="48">
                  <c:v>1.2586063837481269</c:v>
                </c:pt>
                <c:pt idx="49">
                  <c:v>1.2829147365918285</c:v>
                </c:pt>
                <c:pt idx="50">
                  <c:v>1.3058795172823872</c:v>
                </c:pt>
                <c:pt idx="51">
                  <c:v>1.3276451426548586</c:v>
                </c:pt>
                <c:pt idx="52">
                  <c:v>1.3483335554039546</c:v>
                </c:pt>
                <c:pt idx="53">
                  <c:v>1.3680487026472852</c:v>
                </c:pt>
                <c:pt idx="54">
                  <c:v>1.3868799458173784</c:v>
                </c:pt>
                <c:pt idx="55">
                  <c:v>1.4049046948122812</c:v>
                </c:pt>
                <c:pt idx="56">
                  <c:v>1.4221904696208314</c:v>
                </c:pt>
                <c:pt idx="57">
                  <c:v>1.4387965330303023</c:v>
                </c:pt>
                <c:pt idx="58">
                  <c:v>1.4547751976099312</c:v>
                </c:pt>
                <c:pt idx="59">
                  <c:v>1.4701728822571689</c:v>
                </c:pt>
                <c:pt idx="60">
                  <c:v>1.4850309739999856</c:v>
                </c:pt>
                <c:pt idx="61">
                  <c:v>1.4993865367807593</c:v>
                </c:pt>
                <c:pt idx="62">
                  <c:v>1.5132728988499851</c:v>
                </c:pt>
                <c:pt idx="63">
                  <c:v>1.5267201430040904</c:v>
                </c:pt>
                <c:pt idx="64">
                  <c:v>1.539755518422592</c:v>
                </c:pt>
                <c:pt idx="65">
                  <c:v>1.5524037887546782</c:v>
                </c:pt>
                <c:pt idx="66">
                  <c:v>1.5646875279978978</c:v>
                </c:pt>
                <c:pt idx="67">
                  <c:v>1.5766273733368523</c:v>
                </c:pt>
                <c:pt idx="68">
                  <c:v>1.5882422422786751</c:v>
                </c:pt>
                <c:pt idx="69">
                  <c:v>1.5995495199982601</c:v>
                </c:pt>
                <c:pt idx="70">
                  <c:v>1.6105652216904363</c:v>
                </c:pt>
                <c:pt idx="71">
                  <c:v>1.6213041338453733</c:v>
                </c:pt>
                <c:pt idx="72">
                  <c:v>1.6317799376632174</c:v>
                </c:pt>
                <c:pt idx="73">
                  <c:v>1.6420053172636055</c:v>
                </c:pt>
                <c:pt idx="74">
                  <c:v>1.6519920548944858</c:v>
                </c:pt>
                <c:pt idx="75">
                  <c:v>1.6617511149792592</c:v>
                </c:pt>
                <c:pt idx="76">
                  <c:v>1.6712927185436526</c:v>
                </c:pt>
                <c:pt idx="77">
                  <c:v>1.6806264093200654</c:v>
                </c:pt>
                <c:pt idx="78">
                  <c:v>1.6897611126266554</c:v>
                </c:pt>
                <c:pt idx="79">
                  <c:v>1.6987051879526782</c:v>
                </c:pt>
                <c:pt idx="80">
                  <c:v>1.7074664760439129</c:v>
                </c:pt>
                <c:pt idx="81">
                  <c:v>1.7160523411672077</c:v>
                </c:pt>
                <c:pt idx="82">
                  <c:v>1.7244697091369852</c:v>
                </c:pt>
                <c:pt idx="83">
                  <c:v>1.7327251016056899</c:v>
                </c:pt>
                <c:pt idx="84">
                  <c:v>1.7408246670518832</c:v>
                </c:pt>
                <c:pt idx="85">
                  <c:v>1.7487742088418938</c:v>
                </c:pt>
                <c:pt idx="86">
                  <c:v>1.7565792106917391</c:v>
                </c:pt>
                <c:pt idx="87">
                  <c:v>1.7642448598141616</c:v>
                </c:pt>
                <c:pt idx="88">
                  <c:v>1.7717760679997063</c:v>
                </c:pt>
                <c:pt idx="89">
                  <c:v>1.7791774908500133</c:v>
                </c:pt>
                <c:pt idx="90">
                  <c:v>1.7864535453549955</c:v>
                </c:pt>
                <c:pt idx="91">
                  <c:v>1.7936084259826937</c:v>
                </c:pt>
                <c:pt idx="92">
                  <c:v>1.8006461194308159</c:v>
                </c:pt>
                <c:pt idx="93">
                  <c:v>1.8075704181717693</c:v>
                </c:pt>
                <c:pt idx="94">
                  <c:v>1.8143849329080766</c:v>
                </c:pt>
                <c:pt idx="95">
                  <c:v>1.8210931040419933</c:v>
                </c:pt>
                <c:pt idx="96">
                  <c:v>1.8276982122517855</c:v>
                </c:pt>
                <c:pt idx="97">
                  <c:v>1.8342033882571154</c:v>
                </c:pt>
                <c:pt idx="98">
                  <c:v>1.8406116218472208</c:v>
                </c:pt>
                <c:pt idx="99">
                  <c:v>1.8469257702378685</c:v>
                </c:pt>
                <c:pt idx="100">
                  <c:v>1.8531485658162465</c:v>
                </c:pt>
                <c:pt idx="101">
                  <c:v>1.8592826233269382</c:v>
                </c:pt>
                <c:pt idx="102">
                  <c:v>1.8653304465468403</c:v>
                </c:pt>
                <c:pt idx="103">
                  <c:v>1.8712944344921072</c:v>
                </c:pt>
                <c:pt idx="104">
                  <c:v>1.8771768871960635</c:v>
                </c:pt>
                <c:pt idx="105">
                  <c:v>1.8829800110932589</c:v>
                </c:pt>
                <c:pt idx="106">
                  <c:v>1.8887059240415227</c:v>
                </c:pt>
                <c:pt idx="107">
                  <c:v>1.8943566600109145</c:v>
                </c:pt>
                <c:pt idx="108">
                  <c:v>1.8999341734657775</c:v>
                </c:pt>
                <c:pt idx="109">
                  <c:v>1.9054403434637501</c:v>
                </c:pt>
                <c:pt idx="110">
                  <c:v>1.9108769774934384</c:v>
                </c:pt>
                <c:pt idx="111">
                  <c:v>1.9162458150705279</c:v>
                </c:pt>
                <c:pt idx="112">
                  <c:v>1.9215485311103955</c:v>
                </c:pt>
                <c:pt idx="113">
                  <c:v>1.9267867390937117</c:v>
                </c:pt>
                <c:pt idx="114">
                  <c:v>1.93196199404013</c:v>
                </c:pt>
                <c:pt idx="115">
                  <c:v>1.9370757953038804</c:v>
                </c:pt>
                <c:pt idx="116">
                  <c:v>1.9421295892039356</c:v>
                </c:pt>
                <c:pt idx="117">
                  <c:v>1.9471247715003877</c:v>
                </c:pt>
                <c:pt idx="118">
                  <c:v>1.952062689727708</c:v>
                </c:pt>
                <c:pt idx="119">
                  <c:v>1.9569446453947315</c:v>
                </c:pt>
                <c:pt idx="120">
                  <c:v>1.9617718960604018</c:v>
                </c:pt>
                <c:pt idx="121">
                  <c:v>1.9665456572936211</c:v>
                </c:pt>
                <c:pt idx="122">
                  <c:v>1.9712671045248966</c:v>
                </c:pt>
                <c:pt idx="123">
                  <c:v>1.9759373747968814</c:v>
                </c:pt>
                <c:pt idx="124">
                  <c:v>1.9805575684203747</c:v>
                </c:pt>
                <c:pt idx="125">
                  <c:v>1.9851287505418542</c:v>
                </c:pt>
                <c:pt idx="126">
                  <c:v>1.989651952628154</c:v>
                </c:pt>
                <c:pt idx="127">
                  <c:v>1.9941281738735015</c:v>
                </c:pt>
                <c:pt idx="128">
                  <c:v>1.9985583825337396</c:v>
                </c:pt>
                <c:pt idx="129">
                  <c:v>2.0029435171922172</c:v>
                </c:pt>
                <c:pt idx="130">
                  <c:v>2.0072844879614959</c:v>
                </c:pt>
                <c:pt idx="131">
                  <c:v>2.011582177624788</c:v>
                </c:pt>
                <c:pt idx="132">
                  <c:v>2.0158374427206511</c:v>
                </c:pt>
                <c:pt idx="133">
                  <c:v>2.0200511145743532</c:v>
                </c:pt>
                <c:pt idx="134">
                  <c:v>2.0242240002790211</c:v>
                </c:pt>
                <c:pt idx="135">
                  <c:v>2.0283568836294443</c:v>
                </c:pt>
                <c:pt idx="136">
                  <c:v>2.0324505260112922</c:v>
                </c:pt>
                <c:pt idx="137">
                  <c:v>2.0365056672482544</c:v>
                </c:pt>
                <c:pt idx="138">
                  <c:v>2.0405230264094958</c:v>
                </c:pt>
                <c:pt idx="139">
                  <c:v>2.0445033025796073</c:v>
                </c:pt>
                <c:pt idx="140">
                  <c:v>2.0484471755931577</c:v>
                </c:pt>
                <c:pt idx="141">
                  <c:v>2.0523553067357714</c:v>
                </c:pt>
                <c:pt idx="142">
                  <c:v>2.0562283394135172</c:v>
                </c:pt>
                <c:pt idx="143">
                  <c:v>2.0600668997923952</c:v>
                </c:pt>
                <c:pt idx="144">
                  <c:v>2.063871597409404</c:v>
                </c:pt>
                <c:pt idx="145">
                  <c:v>2.0676430257567904</c:v>
                </c:pt>
                <c:pt idx="146">
                  <c:v>2.0713817628408009</c:v>
                </c:pt>
                <c:pt idx="147">
                  <c:v>2.0750883717163449</c:v>
                </c:pt>
                <c:pt idx="148">
                  <c:v>2.0787634009987119</c:v>
                </c:pt>
                <c:pt idx="149">
                  <c:v>2.0824073853535863</c:v>
                </c:pt>
                <c:pt idx="150">
                  <c:v>2.0860208459664533</c:v>
                </c:pt>
                <c:pt idx="151">
                  <c:v>2.0896042909923667</c:v>
                </c:pt>
                <c:pt idx="152">
                  <c:v>2.0931582159871245</c:v>
                </c:pt>
                <c:pt idx="153">
                  <c:v>2.0966831043207397</c:v>
                </c:pt>
                <c:pt idx="154">
                  <c:v>2.1001794275740706</c:v>
                </c:pt>
                <c:pt idx="155">
                  <c:v>2.1036476459194313</c:v>
                </c:pt>
                <c:pt idx="156">
                  <c:v>2.107088208485949</c:v>
                </c:pt>
                <c:pt idx="157">
                  <c:v>2.1105015537104141</c:v>
                </c:pt>
                <c:pt idx="158">
                  <c:v>2.1138881096742859</c:v>
                </c:pt>
                <c:pt idx="159">
                  <c:v>2.1172482944275086</c:v>
                </c:pt>
                <c:pt idx="160">
                  <c:v>2.1205825162997822</c:v>
                </c:pt>
                <c:pt idx="161">
                  <c:v>2.1238911741998092</c:v>
                </c:pt>
                <c:pt idx="162">
                  <c:v>2.1271746579031472</c:v>
                </c:pt>
                <c:pt idx="163">
                  <c:v>2.13043334832911</c:v>
                </c:pt>
              </c:numCache>
            </c:numRef>
          </c:xVal>
          <c:yVal>
            <c:numRef>
              <c:f>'Pile C2'!$BC$8:$BC$171</c:f>
              <c:numCache>
                <c:formatCode>#,##0</c:formatCode>
                <c:ptCount val="164"/>
                <c:pt idx="17">
                  <c:v>2.6480479126065384</c:v>
                </c:pt>
                <c:pt idx="18">
                  <c:v>2.7007899131445905</c:v>
                </c:pt>
                <c:pt idx="19">
                  <c:v>2.7389780466226714</c:v>
                </c:pt>
                <c:pt idx="20">
                  <c:v>2.7690620622576056</c:v>
                </c:pt>
                <c:pt idx="21">
                  <c:v>2.7939417232810473</c:v>
                </c:pt>
                <c:pt idx="22">
                  <c:v>2.8151779917629716</c:v>
                </c:pt>
                <c:pt idx="23">
                  <c:v>2.8337110576835256</c:v>
                </c:pt>
                <c:pt idx="24">
                  <c:v>2.8501528206792601</c:v>
                </c:pt>
                <c:pt idx="25">
                  <c:v>2.8649248209936613</c:v>
                </c:pt>
                <c:pt idx="26">
                  <c:v>2.922102090573754</c:v>
                </c:pt>
                <c:pt idx="27">
                  <c:v>2.9625800973307062</c:v>
                </c:pt>
                <c:pt idx="28">
                  <c:v>2.9935730660956179</c:v>
                </c:pt>
                <c:pt idx="29">
                  <c:v>3.0184219203497773</c:v>
                </c:pt>
                <c:pt idx="30">
                  <c:v>3.0389682699452947</c:v>
                </c:pt>
                <c:pt idx="31">
                  <c:v>3.0563416967021908</c:v>
                </c:pt>
                <c:pt idx="32">
                  <c:v>3.0712870626498394</c:v>
                </c:pt>
                <c:pt idx="33">
                  <c:v>3.084321915864721</c:v>
                </c:pt>
                <c:pt idx="34">
                  <c:v>3.0958203729581659</c:v>
                </c:pt>
                <c:pt idx="35">
                  <c:v>3.106061376991704</c:v>
                </c:pt>
                <c:pt idx="36">
                  <c:v>3.1152581579528427</c:v>
                </c:pt>
                <c:pt idx="37">
                  <c:v>3.1235770900238262</c:v>
                </c:pt>
                <c:pt idx="38">
                  <c:v>3.1311502376309228</c:v>
                </c:pt>
                <c:pt idx="39">
                  <c:v>3.1380839751708165</c:v>
                </c:pt>
                <c:pt idx="40">
                  <c:v>3.1444650720441332</c:v>
                </c:pt>
                <c:pt idx="41">
                  <c:v>3.1503650891712405</c:v>
                </c:pt>
                <c:pt idx="42">
                  <c:v>3.15584361990599</c:v>
                </c:pt>
                <c:pt idx="43">
                  <c:v>3.1609507213131058</c:v>
                </c:pt>
                <c:pt idx="44">
                  <c:v>3.1702138748560924</c:v>
                </c:pt>
                <c:pt idx="45">
                  <c:v>3.1784249696795359</c:v>
                </c:pt>
                <c:pt idx="46">
                  <c:v>3.1857849731799686</c:v>
                </c:pt>
                <c:pt idx="47">
                  <c:v>3.1924463749920378</c:v>
                </c:pt>
                <c:pt idx="48">
                  <c:v>3.1985269553674334</c:v>
                </c:pt>
                <c:pt idx="49">
                  <c:v>3.2041191002152436</c:v>
                </c:pt>
                <c:pt idx="50">
                  <c:v>3.2092962667581366</c:v>
                </c:pt>
                <c:pt idx="51">
                  <c:v>3.2141175714353318</c:v>
                </c:pt>
                <c:pt idx="52">
                  <c:v>3.2186311085029295</c:v>
                </c:pt>
                <c:pt idx="53">
                  <c:v>3.2228763914193941</c:v>
                </c:pt>
                <c:pt idx="54">
                  <c:v>3.2268861760662593</c:v>
                </c:pt>
                <c:pt idx="55">
                  <c:v>3.2306878407606585</c:v>
                </c:pt>
                <c:pt idx="56">
                  <c:v>3.2343044435493122</c:v>
                </c:pt>
                <c:pt idx="57">
                  <c:v>3.2377555412240282</c:v>
                </c:pt>
                <c:pt idx="58">
                  <c:v>3.24105783017181</c:v>
                </c:pt>
                <c:pt idx="59">
                  <c:v>3.2442256524674029</c:v>
                </c:pt>
                <c:pt idx="60">
                  <c:v>3.2472713989619222</c:v>
                </c:pt>
                <c:pt idx="61">
                  <c:v>3.2502058328727941</c:v>
                </c:pt>
                <c:pt idx="62">
                  <c:v>3.253038351465102</c:v>
                </c:pt>
                <c:pt idx="63">
                  <c:v>3.2557771991206916</c:v>
                </c:pt>
                <c:pt idx="64">
                  <c:v>3.2584296419398231</c:v>
                </c:pt>
                <c:pt idx="65">
                  <c:v>3.2610021116828478</c:v>
                </c:pt>
                <c:pt idx="66">
                  <c:v>3.2635003251091694</c:v>
                </c:pt>
                <c:pt idx="67">
                  <c:v>3.2659293834485119</c:v>
                </c:pt>
                <c:pt idx="68">
                  <c:v>3.2682938557321912</c:v>
                </c:pt>
                <c:pt idx="69">
                  <c:v>3.2705978489385465</c:v>
                </c:pt>
                <c:pt idx="70">
                  <c:v>3.2728450673084821</c:v>
                </c:pt>
                <c:pt idx="71">
                  <c:v>3.2750388627210416</c:v>
                </c:pt>
                <c:pt idx="72">
                  <c:v>3.2771822776537012</c:v>
                </c:pt>
                <c:pt idx="73">
                  <c:v>3.2792780819638345</c:v>
                </c:pt>
                <c:pt idx="74">
                  <c:v>3.2813288044992732</c:v>
                </c:pt>
                <c:pt idx="75">
                  <c:v>3.2833367603633845</c:v>
                </c:pt>
                <c:pt idx="76">
                  <c:v>3.2853040745138955</c:v>
                </c:pt>
                <c:pt idx="77">
                  <c:v>3.2872327022566488</c:v>
                </c:pt>
                <c:pt idx="78">
                  <c:v>3.2891244471000669</c:v>
                </c:pt>
                <c:pt idx="79">
                  <c:v>3.2909809763583282</c:v>
                </c:pt>
                <c:pt idx="80">
                  <c:v>3.2928038348277577</c:v>
                </c:pt>
                <c:pt idx="81">
                  <c:v>3.2945944568088268</c:v>
                </c:pt>
                <c:pt idx="82">
                  <c:v>3.296354176703236</c:v>
                </c:pt>
                <c:pt idx="83">
                  <c:v>3.2980842383799893</c:v>
                </c:pt>
                <c:pt idx="84">
                  <c:v>3.2997858034749519</c:v>
                </c:pt>
                <c:pt idx="85">
                  <c:v>3.301459958763751</c:v>
                </c:pt>
                <c:pt idx="86">
                  <c:v>3.3031077227274181</c:v>
                </c:pt>
                <c:pt idx="87">
                  <c:v>3.3047300514129159</c:v>
                </c:pt>
                <c:pt idx="88">
                  <c:v>3.3063278436761752</c:v>
                </c:pt>
                <c:pt idx="89">
                  <c:v>3.3079019458831245</c:v>
                </c:pt>
                <c:pt idx="90">
                  <c:v>3.3094531561337526</c:v>
                </c:pt>
                <c:pt idx="91">
                  <c:v>3.3109822280655168</c:v>
                </c:pt>
                <c:pt idx="92">
                  <c:v>3.3124898742849256</c:v>
                </c:pt>
                <c:pt idx="93">
                  <c:v>3.3139767694697206</c:v>
                </c:pt>
                <c:pt idx="94">
                  <c:v>3.3154435531786302</c:v>
                </c:pt>
                <c:pt idx="95">
                  <c:v>3.3168908324009951</c:v>
                </c:pt>
                <c:pt idx="96">
                  <c:v>3.3183191838745199</c:v>
                </c:pt>
                <c:pt idx="97">
                  <c:v>3.3197291561959421</c:v>
                </c:pt>
                <c:pt idx="98">
                  <c:v>3.3211212717463892</c:v>
                </c:pt>
                <c:pt idx="99">
                  <c:v>3.3224960284506473</c:v>
                </c:pt>
                <c:pt idx="100">
                  <c:v>3.3238539013872166</c:v>
                </c:pt>
                <c:pt idx="101">
                  <c:v>3.3251953442641837</c:v>
                </c:pt>
                <c:pt idx="102">
                  <c:v>3.326520790774131</c:v>
                </c:pt>
                <c:pt idx="103">
                  <c:v>3.3278306558398754</c:v>
                </c:pt>
                <c:pt idx="104">
                  <c:v>3.3291253367614768</c:v>
                </c:pt>
                <c:pt idx="105">
                  <c:v>3.3304052142738638</c:v>
                </c:pt>
                <c:pt idx="106">
                  <c:v>3.3316706535233633</c:v>
                </c:pt>
                <c:pt idx="107">
                  <c:v>3.332922004970571</c:v>
                </c:pt>
                <c:pt idx="108">
                  <c:v>3.3341596052262283</c:v>
                </c:pt>
                <c:pt idx="109">
                  <c:v>3.3353837778260393</c:v>
                </c:pt>
                <c:pt idx="110">
                  <c:v>3.3365948339497851</c:v>
                </c:pt>
                <c:pt idx="111">
                  <c:v>3.3377930730895731</c:v>
                </c:pt>
                <c:pt idx="112">
                  <c:v>3.3389787836715246</c:v>
                </c:pt>
                <c:pt idx="113">
                  <c:v>3.3401522436348192</c:v>
                </c:pt>
                <c:pt idx="114">
                  <c:v>3.3413137209716366</c:v>
                </c:pt>
                <c:pt idx="115">
                  <c:v>3.3424634742311752</c:v>
                </c:pt>
                <c:pt idx="116">
                  <c:v>3.3436017529906321</c:v>
                </c:pt>
                <c:pt idx="117">
                  <c:v>3.3447287982958041</c:v>
                </c:pt>
                <c:pt idx="118">
                  <c:v>3.3458448430736398</c:v>
                </c:pt>
                <c:pt idx="119">
                  <c:v>3.34695011251894</c:v>
                </c:pt>
                <c:pt idx="120">
                  <c:v>3.3480448244571703</c:v>
                </c:pt>
                <c:pt idx="121">
                  <c:v>3.3491291896851814</c:v>
                </c:pt>
                <c:pt idx="122">
                  <c:v>3.3502034122914672</c:v>
                </c:pt>
                <c:pt idx="123">
                  <c:v>3.3512676899574734</c:v>
                </c:pt>
                <c:pt idx="124">
                  <c:v>3.3523222142413145</c:v>
                </c:pt>
                <c:pt idx="125">
                  <c:v>3.3533671708451598</c:v>
                </c:pt>
                <c:pt idx="126">
                  <c:v>3.3544027398674365</c:v>
                </c:pt>
                <c:pt idx="127">
                  <c:v>3.3554290960408935</c:v>
                </c:pt>
                <c:pt idx="128">
                  <c:v>3.3564464089575199</c:v>
                </c:pt>
                <c:pt idx="129">
                  <c:v>3.3574548432811873</c:v>
                </c:pt>
                <c:pt idx="130">
                  <c:v>3.3584545589488539</c:v>
                </c:pt>
                <c:pt idx="131">
                  <c:v>3.3594457113610563</c:v>
                </c:pt>
                <c:pt idx="132">
                  <c:v>3.3604284515624312</c:v>
                </c:pt>
                <c:pt idx="133">
                  <c:v>3.3614029264128797</c:v>
                </c:pt>
                <c:pt idx="134">
                  <c:v>3.3623692787499668</c:v>
                </c:pt>
                <c:pt idx="135">
                  <c:v>3.3633276475431355</c:v>
                </c:pt>
                <c:pt idx="136">
                  <c:v>3.3642781680402165</c:v>
                </c:pt>
                <c:pt idx="137">
                  <c:v>3.3652209719067119</c:v>
                </c:pt>
                <c:pt idx="138">
                  <c:v>3.3661561873583126</c:v>
                </c:pt>
                <c:pt idx="139">
                  <c:v>3.3670839392870251</c:v>
                </c:pt>
                <c:pt idx="140">
                  <c:v>3.3680043493813008</c:v>
                </c:pt>
                <c:pt idx="141">
                  <c:v>3.3689175362405406</c:v>
                </c:pt>
                <c:pt idx="142">
                  <c:v>3.3698236154842443</c:v>
                </c:pt>
                <c:pt idx="143">
                  <c:v>3.3707226998561826</c:v>
                </c:pt>
                <c:pt idx="144">
                  <c:v>3.3716148993238089</c:v>
                </c:pt>
                <c:pt idx="145">
                  <c:v>3.3725003211732298</c:v>
                </c:pt>
                <c:pt idx="146">
                  <c:v>3.3733790700999498</c:v>
                </c:pt>
                <c:pt idx="147">
                  <c:v>3.3742512482956175</c:v>
                </c:pt>
                <c:pt idx="148">
                  <c:v>3.3751169555310243</c:v>
                </c:pt>
                <c:pt idx="149">
                  <c:v>3.3759762892355143</c:v>
                </c:pt>
                <c:pt idx="150">
                  <c:v>3.3768293445730357</c:v>
                </c:pt>
                <c:pt idx="151">
                  <c:v>3.3776762145149748</c:v>
                </c:pt>
                <c:pt idx="152">
                  <c:v>3.3785169899099619</c:v>
                </c:pt>
                <c:pt idx="153">
                  <c:v>3.3793517595508042</c:v>
                </c:pt>
                <c:pt idx="154">
                  <c:v>3.3801806102386736</c:v>
                </c:pt>
                <c:pt idx="155">
                  <c:v>3.3810036268447194</c:v>
                </c:pt>
                <c:pt idx="156">
                  <c:v>3.3818208923691948</c:v>
                </c:pt>
                <c:pt idx="157">
                  <c:v>3.3826324879982574</c:v>
                </c:pt>
                <c:pt idx="158">
                  <c:v>3.3834384931585366</c:v>
                </c:pt>
                <c:pt idx="159">
                  <c:v>3.3842389855695769</c:v>
                </c:pt>
                <c:pt idx="160">
                  <c:v>3.3850340412942619</c:v>
                </c:pt>
                <c:pt idx="161">
                  <c:v>3.3858237347873259</c:v>
                </c:pt>
                <c:pt idx="162">
                  <c:v>3.3866081389420235</c:v>
                </c:pt>
                <c:pt idx="163">
                  <c:v>3.3873873251350521</c:v>
                </c:pt>
              </c:numCache>
            </c:numRef>
          </c:yVal>
          <c:smooth val="0"/>
        </c:ser>
        <c:ser>
          <c:idx val="0"/>
          <c:order val="1"/>
          <c:tx>
            <c:v>De Beer Interpolation</c:v>
          </c:tx>
          <c:marker>
            <c:symbol val="square"/>
            <c:size val="6"/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'Pile C2'!$BH$9</c:f>
              <c:numCache>
                <c:formatCode>#,##0.00</c:formatCode>
                <c:ptCount val="1"/>
                <c:pt idx="0">
                  <c:v>0.65</c:v>
                </c:pt>
              </c:numCache>
            </c:numRef>
          </c:xVal>
          <c:yVal>
            <c:numRef>
              <c:f>'Pile C2'!$BH$10</c:f>
              <c:numCache>
                <c:formatCode>#,##0.00</c:formatCode>
                <c:ptCount val="1"/>
                <c:pt idx="0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424072"/>
        <c:axId val="395424856"/>
      </c:scatterChart>
      <c:valAx>
        <c:axId val="395424072"/>
        <c:scaling>
          <c:logBase val="10"/>
          <c:orientation val="minMax"/>
          <c:max val="10"/>
          <c:min val="1.0000000000000005E-2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MOVEMENT, log  (mm</a:t>
                </a:r>
                <a:r>
                  <a:rPr lang="en-CA"/>
                  <a:t>)</a:t>
                </a:r>
              </a:p>
            </c:rich>
          </c:tx>
          <c:layout>
            <c:manualLayout>
              <c:xMode val="edge"/>
              <c:yMode val="edge"/>
              <c:x val="0.4011162157989393"/>
              <c:y val="0.91390236220472443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95424856"/>
        <c:crosses val="autoZero"/>
        <c:crossBetween val="midCat"/>
      </c:valAx>
      <c:valAx>
        <c:axId val="395424856"/>
        <c:scaling>
          <c:logBase val="10"/>
          <c:orientation val="minMax"/>
          <c:max val="10"/>
          <c:min val="1"/>
        </c:scaling>
        <c:delete val="0"/>
        <c:axPos val="l"/>
        <c:minorGridlines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LOAD, log</a:t>
                </a:r>
                <a:r>
                  <a:rPr lang="en-CA" sz="1200" baseline="0">
                    <a:latin typeface="Arial" pitchFamily="34" charset="0"/>
                    <a:cs typeface="Arial" pitchFamily="34" charset="0"/>
                  </a:rPr>
                  <a:t>  </a:t>
                </a:r>
                <a:r>
                  <a:rPr lang="en-CA" sz="1200">
                    <a:latin typeface="Arial" pitchFamily="34" charset="0"/>
                    <a:cs typeface="Arial" pitchFamily="34" charset="0"/>
                  </a:rPr>
                  <a:t>(kN)</a:t>
                </a:r>
              </a:p>
            </c:rich>
          </c:tx>
          <c:layout>
            <c:manualLayout>
              <c:xMode val="edge"/>
              <c:yMode val="edge"/>
              <c:x val="2.7673121376726655E-2"/>
              <c:y val="0.32503880411175118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95424072"/>
        <c:crossesAt val="-10"/>
        <c:crossBetween val="midCat"/>
        <c:majorUnit val="10"/>
        <c:minorUnit val="10"/>
      </c:valAx>
      <c:spPr>
        <a:ln>
          <a:solidFill>
            <a:schemeClr val="tx1"/>
          </a:solidFill>
        </a:ln>
      </c:spPr>
    </c:plotArea>
    <c:plotVisOnly val="1"/>
    <c:dispBlanksAs val="span"/>
    <c:showDLblsOverMax val="0"/>
  </c:chart>
  <c:spPr>
    <a:ln>
      <a:noFill/>
    </a:ln>
  </c:spPr>
  <c:printSettings>
    <c:headerFooter/>
    <c:pageMargins b="0.75000000000001099" l="0.70000000000000062" r="0.70000000000000062" t="0.75000000000001099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666666666666764"/>
          <c:y val="7.0739257592800892E-2"/>
          <c:w val="0.5179287589051369"/>
          <c:h val="0.76305215108980962"/>
        </c:manualLayout>
      </c:layout>
      <c:scatterChart>
        <c:scatterStyle val="lineMarker"/>
        <c:varyColors val="0"/>
        <c:ser>
          <c:idx val="4"/>
          <c:order val="0"/>
          <c:tx>
            <c:v>CPT</c:v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rgbClr val="0000FF"/>
                </a:solidFill>
              </a:ln>
            </c:spPr>
          </c:marker>
          <c:dPt>
            <c:idx val="16"/>
            <c:bubble3D val="0"/>
            <c:spPr>
              <a:ln>
                <a:noFill/>
                <a:prstDash val="sysDash"/>
              </a:ln>
            </c:spPr>
          </c:dPt>
          <c:xVal>
            <c:numRef>
              <c:f>'Pile C2'!$P$33:$P$40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</c:numCache>
            </c:numRef>
          </c:xVal>
          <c:yVal>
            <c:numRef>
              <c:f>'Pile C2'!$Q$33:$Q$40</c:f>
              <c:numCache>
                <c:formatCode>#,##0</c:formatCode>
                <c:ptCount val="8"/>
                <c:pt idx="0">
                  <c:v>1130</c:v>
                </c:pt>
                <c:pt idx="1">
                  <c:v>540</c:v>
                </c:pt>
                <c:pt idx="2">
                  <c:v>1175</c:v>
                </c:pt>
                <c:pt idx="3">
                  <c:v>1019</c:v>
                </c:pt>
                <c:pt idx="4">
                  <c:v>787</c:v>
                </c:pt>
                <c:pt idx="5">
                  <c:v>843</c:v>
                </c:pt>
                <c:pt idx="6">
                  <c:v>773</c:v>
                </c:pt>
                <c:pt idx="7">
                  <c:v>1755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4369664"/>
        <c:axId val="484368096"/>
      </c:scatterChart>
      <c:valAx>
        <c:axId val="484369664"/>
        <c:scaling>
          <c:orientation val="minMax"/>
          <c:max val="10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out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4368096"/>
        <c:crosses val="autoZero"/>
        <c:crossBetween val="midCat"/>
        <c:majorUnit val="10"/>
        <c:minorUnit val="10"/>
      </c:valAx>
      <c:valAx>
        <c:axId val="484368096"/>
        <c:scaling>
          <c:orientation val="minMax"/>
          <c:max val="4000"/>
          <c:min val="0"/>
        </c:scaling>
        <c:delete val="0"/>
        <c:axPos val="l"/>
        <c:majorGridlines>
          <c:spPr>
            <a:ln w="952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4369664"/>
        <c:crossesAt val="-10"/>
        <c:crossBetween val="midCat"/>
        <c:majorUnit val="500"/>
        <c:minorUnit val="250"/>
      </c:valAx>
      <c:spPr>
        <a:ln>
          <a:solidFill>
            <a:schemeClr val="tx1"/>
          </a:solidFill>
        </a:ln>
      </c:spPr>
    </c:plotArea>
    <c:plotVisOnly val="1"/>
    <c:dispBlanksAs val="span"/>
    <c:showDLblsOverMax val="0"/>
  </c:chart>
  <c:spPr>
    <a:ln>
      <a:noFill/>
    </a:ln>
  </c:spPr>
  <c:printSettings>
    <c:headerFooter/>
    <c:pageMargins b="0.75000000000001099" l="0.70000000000000062" r="0.70000000000000062" t="0.75000000000001099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45342102436591"/>
          <c:y val="7.0739257592800892E-2"/>
          <c:w val="0.78259288942502336"/>
          <c:h val="0.76015358080239959"/>
        </c:manualLayout>
      </c:layout>
      <c:scatterChart>
        <c:scatterStyle val="lineMarker"/>
        <c:varyColors val="0"/>
        <c:ser>
          <c:idx val="4"/>
          <c:order val="0"/>
          <c:tx>
            <c:v>UniPile6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Pt>
            <c:idx val="16"/>
            <c:bubble3D val="0"/>
            <c:spPr>
              <a:ln>
                <a:solidFill>
                  <a:srgbClr val="0000FF"/>
                </a:solidFill>
                <a:prstDash val="sysDash"/>
              </a:ln>
            </c:spPr>
          </c:dPt>
          <c:xVal>
            <c:numRef>
              <c:f>'Pile A3'!$W$7:$W$166</c:f>
              <c:numCache>
                <c:formatCode>#,##0.00</c:formatCode>
                <c:ptCount val="160"/>
                <c:pt idx="0">
                  <c:v>0</c:v>
                </c:pt>
                <c:pt idx="1">
                  <c:v>2.4834380000000001E-3</c:v>
                </c:pt>
                <c:pt idx="2">
                  <c:v>1.7519686E-2</c:v>
                </c:pt>
                <c:pt idx="3">
                  <c:v>3.2637671E-2</c:v>
                </c:pt>
                <c:pt idx="4">
                  <c:v>4.7217357000000001E-2</c:v>
                </c:pt>
                <c:pt idx="5">
                  <c:v>6.1478498999999999E-2</c:v>
                </c:pt>
                <c:pt idx="6">
                  <c:v>7.5511201E-2</c:v>
                </c:pt>
                <c:pt idx="7">
                  <c:v>8.9363961000000006E-2</c:v>
                </c:pt>
                <c:pt idx="8">
                  <c:v>0.103066957</c:v>
                </c:pt>
                <c:pt idx="9">
                  <c:v>0.11664078</c:v>
                </c:pt>
                <c:pt idx="10">
                  <c:v>0.13010042199999999</c:v>
                </c:pt>
                <c:pt idx="11">
                  <c:v>0.14345732899999999</c:v>
                </c:pt>
                <c:pt idx="12">
                  <c:v>0.27279675399999997</c:v>
                </c:pt>
                <c:pt idx="13">
                  <c:v>0.39677304099999999</c:v>
                </c:pt>
                <c:pt idx="14">
                  <c:v>0.51711798200000003</c:v>
                </c:pt>
                <c:pt idx="15">
                  <c:v>0.63477586799999997</c:v>
                </c:pt>
                <c:pt idx="16">
                  <c:v>0.7503552</c:v>
                </c:pt>
                <c:pt idx="17">
                  <c:v>0.86427936299999997</c:v>
                </c:pt>
                <c:pt idx="18">
                  <c:v>0.97685686699999996</c:v>
                </c:pt>
                <c:pt idx="19">
                  <c:v>1.0883198780000001</c:v>
                </c:pt>
                <c:pt idx="20">
                  <c:v>1.198847448</c:v>
                </c:pt>
                <c:pt idx="21">
                  <c:v>1.7415270679999999</c:v>
                </c:pt>
                <c:pt idx="22">
                  <c:v>2.2737474230000001</c:v>
                </c:pt>
                <c:pt idx="23">
                  <c:v>2.7999051220000002</c:v>
                </c:pt>
                <c:pt idx="24">
                  <c:v>3.3221569519999998</c:v>
                </c:pt>
                <c:pt idx="25">
                  <c:v>3.8417014570000001</c:v>
                </c:pt>
                <c:pt idx="26">
                  <c:v>4.3592656060000001</c:v>
                </c:pt>
                <c:pt idx="27">
                  <c:v>4.8753201270000002</c:v>
                </c:pt>
                <c:pt idx="28">
                  <c:v>5.3901857250000003</c:v>
                </c:pt>
                <c:pt idx="29">
                  <c:v>5.9040899830000004</c:v>
                </c:pt>
                <c:pt idx="30">
                  <c:v>6.4171998869999998</c:v>
                </c:pt>
                <c:pt idx="31">
                  <c:v>6.9296414239999997</c:v>
                </c:pt>
                <c:pt idx="32">
                  <c:v>7.4415119240000003</c:v>
                </c:pt>
                <c:pt idx="33">
                  <c:v>7.952888111</c:v>
                </c:pt>
                <c:pt idx="34">
                  <c:v>8.4638315399999993</c:v>
                </c:pt>
                <c:pt idx="35">
                  <c:v>8.9743923579999993</c:v>
                </c:pt>
                <c:pt idx="36">
                  <c:v>9.4846119739999999</c:v>
                </c:pt>
                <c:pt idx="37">
                  <c:v>9.9945249940000007</c:v>
                </c:pt>
                <c:pt idx="38">
                  <c:v>10.504160649999999</c:v>
                </c:pt>
                <c:pt idx="39">
                  <c:v>11.52269609</c:v>
                </c:pt>
                <c:pt idx="40">
                  <c:v>12.540379590000001</c:v>
                </c:pt>
                <c:pt idx="41">
                  <c:v>13.557333870000001</c:v>
                </c:pt>
                <c:pt idx="42">
                  <c:v>14.57365471</c:v>
                </c:pt>
                <c:pt idx="43">
                  <c:v>15.58941849</c:v>
                </c:pt>
                <c:pt idx="44">
                  <c:v>16.60468723</c:v>
                </c:pt>
                <c:pt idx="45">
                  <c:v>17.619512090000001</c:v>
                </c:pt>
                <c:pt idx="46">
                  <c:v>18.633935820000001</c:v>
                </c:pt>
                <c:pt idx="47">
                  <c:v>19.647994629999999</c:v>
                </c:pt>
                <c:pt idx="48">
                  <c:v>20.661719439999999</c:v>
                </c:pt>
                <c:pt idx="49">
                  <c:v>21.67513696</c:v>
                </c:pt>
                <c:pt idx="50">
                  <c:v>22.688270429999999</c:v>
                </c:pt>
                <c:pt idx="51">
                  <c:v>23.701140219999999</c:v>
                </c:pt>
                <c:pt idx="52">
                  <c:v>24.713764309999998</c:v>
                </c:pt>
                <c:pt idx="53">
                  <c:v>25.726158680000001</c:v>
                </c:pt>
                <c:pt idx="54">
                  <c:v>26.73833759</c:v>
                </c:pt>
                <c:pt idx="55">
                  <c:v>27.75031383</c:v>
                </c:pt>
                <c:pt idx="56">
                  <c:v>28.762098949999999</c:v>
                </c:pt>
                <c:pt idx="57">
                  <c:v>29.773703399999999</c:v>
                </c:pt>
                <c:pt idx="58">
                  <c:v>30.785136690000002</c:v>
                </c:pt>
                <c:pt idx="59">
                  <c:v>31.796407479999999</c:v>
                </c:pt>
                <c:pt idx="60">
                  <c:v>32.80752373</c:v>
                </c:pt>
                <c:pt idx="61">
                  <c:v>33.818492710000001</c:v>
                </c:pt>
                <c:pt idx="62">
                  <c:v>34.829321159999999</c:v>
                </c:pt>
                <c:pt idx="63">
                  <c:v>35.840015270000002</c:v>
                </c:pt>
                <c:pt idx="64">
                  <c:v>36.850580790000002</c:v>
                </c:pt>
                <c:pt idx="65">
                  <c:v>37.861023060000001</c:v>
                </c:pt>
                <c:pt idx="66">
                  <c:v>38.871347040000003</c:v>
                </c:pt>
                <c:pt idx="67">
                  <c:v>39.881557350000001</c:v>
                </c:pt>
                <c:pt idx="68">
                  <c:v>40.891658329999999</c:v>
                </c:pt>
                <c:pt idx="69">
                  <c:v>41.901654010000001</c:v>
                </c:pt>
                <c:pt idx="70">
                  <c:v>42.911548199999999</c:v>
                </c:pt>
                <c:pt idx="71">
                  <c:v>43.921344449999999</c:v>
                </c:pt>
                <c:pt idx="72">
                  <c:v>44.931046129999999</c:v>
                </c:pt>
                <c:pt idx="73">
                  <c:v>45.940656390000001</c:v>
                </c:pt>
                <c:pt idx="74">
                  <c:v>46.950178209999997</c:v>
                </c:pt>
                <c:pt idx="75">
                  <c:v>47.95961441</c:v>
                </c:pt>
                <c:pt idx="76">
                  <c:v>48.968967669999998</c:v>
                </c:pt>
                <c:pt idx="77">
                  <c:v>49.978240489999997</c:v>
                </c:pt>
                <c:pt idx="78">
                  <c:v>50.987435290000001</c:v>
                </c:pt>
                <c:pt idx="79">
                  <c:v>51.996554340000003</c:v>
                </c:pt>
                <c:pt idx="80">
                  <c:v>53.005599799999999</c:v>
                </c:pt>
                <c:pt idx="81">
                  <c:v>54.014573720000001</c:v>
                </c:pt>
                <c:pt idx="82">
                  <c:v>55.023478079999997</c:v>
                </c:pt>
                <c:pt idx="83">
                  <c:v>56.032314730000003</c:v>
                </c:pt>
                <c:pt idx="84">
                  <c:v>57.04108548</c:v>
                </c:pt>
                <c:pt idx="85">
                  <c:v>58.049792009999997</c:v>
                </c:pt>
                <c:pt idx="86">
                  <c:v>59.058435969999998</c:v>
                </c:pt>
                <c:pt idx="87">
                  <c:v>60.067018910000002</c:v>
                </c:pt>
                <c:pt idx="88">
                  <c:v>61.075542339999998</c:v>
                </c:pt>
                <c:pt idx="89">
                  <c:v>62.084007669999998</c:v>
                </c:pt>
                <c:pt idx="90">
                  <c:v>63.092416280000002</c:v>
                </c:pt>
                <c:pt idx="91">
                  <c:v>64.100769510000006</c:v>
                </c:pt>
                <c:pt idx="92">
                  <c:v>65.109068600000001</c:v>
                </c:pt>
                <c:pt idx="93">
                  <c:v>66.117314780000001</c:v>
                </c:pt>
                <c:pt idx="94">
                  <c:v>67.125509230000006</c:v>
                </c:pt>
                <c:pt idx="95">
                  <c:v>68.13365306</c:v>
                </c:pt>
                <c:pt idx="96">
                  <c:v>69.141747370000004</c:v>
                </c:pt>
                <c:pt idx="97">
                  <c:v>70.149793200000005</c:v>
                </c:pt>
                <c:pt idx="98">
                  <c:v>71.157791549999999</c:v>
                </c:pt>
                <c:pt idx="99">
                  <c:v>72.165743410000005</c:v>
                </c:pt>
                <c:pt idx="100">
                  <c:v>73.17364972</c:v>
                </c:pt>
                <c:pt idx="101">
                  <c:v>74.181511369999996</c:v>
                </c:pt>
                <c:pt idx="102">
                  <c:v>75.189329240000006</c:v>
                </c:pt>
                <c:pt idx="103">
                  <c:v>76.197104190000005</c:v>
                </c:pt>
                <c:pt idx="104">
                  <c:v>77.204837019999999</c:v>
                </c:pt>
                <c:pt idx="105">
                  <c:v>78.212528550000002</c:v>
                </c:pt>
                <c:pt idx="106">
                  <c:v>79.220179520000002</c:v>
                </c:pt>
                <c:pt idx="107">
                  <c:v>80.227790690000006</c:v>
                </c:pt>
                <c:pt idx="108">
                  <c:v>81.235362769999995</c:v>
                </c:pt>
              </c:numCache>
            </c:numRef>
          </c:xVal>
          <c:yVal>
            <c:numRef>
              <c:f>'Pile A3'!$T$7:$T$166</c:f>
              <c:numCache>
                <c:formatCode>#,##0</c:formatCode>
                <c:ptCount val="160"/>
                <c:pt idx="0">
                  <c:v>0</c:v>
                </c:pt>
                <c:pt idx="1">
                  <c:v>1.5732656119999999</c:v>
                </c:pt>
                <c:pt idx="2">
                  <c:v>8.420972592</c:v>
                </c:pt>
                <c:pt idx="3">
                  <c:v>14.41663636</c:v>
                </c:pt>
                <c:pt idx="4">
                  <c:v>19.848602580000001</c:v>
                </c:pt>
                <c:pt idx="5">
                  <c:v>24.93782075</c:v>
                </c:pt>
                <c:pt idx="6">
                  <c:v>29.77556873</c:v>
                </c:pt>
                <c:pt idx="7">
                  <c:v>34.411431540000002</c:v>
                </c:pt>
                <c:pt idx="8">
                  <c:v>38.87658742</c:v>
                </c:pt>
                <c:pt idx="9">
                  <c:v>43.192556629999999</c:v>
                </c:pt>
                <c:pt idx="10">
                  <c:v>47.375191229999999</c:v>
                </c:pt>
                <c:pt idx="11">
                  <c:v>51.436740829999998</c:v>
                </c:pt>
                <c:pt idx="12">
                  <c:v>86.958613130000003</c:v>
                </c:pt>
                <c:pt idx="13">
                  <c:v>115.8915847</c:v>
                </c:pt>
                <c:pt idx="14">
                  <c:v>140.30835110000001</c:v>
                </c:pt>
                <c:pt idx="15">
                  <c:v>161.37407020000001</c:v>
                </c:pt>
                <c:pt idx="16">
                  <c:v>179.84823259999999</c:v>
                </c:pt>
                <c:pt idx="17">
                  <c:v>196.2615946</c:v>
                </c:pt>
                <c:pt idx="18">
                  <c:v>211.0014281</c:v>
                </c:pt>
                <c:pt idx="19">
                  <c:v>224.35915560000001</c:v>
                </c:pt>
                <c:pt idx="20">
                  <c:v>236.5593624</c:v>
                </c:pt>
                <c:pt idx="21">
                  <c:v>285.29627190000002</c:v>
                </c:pt>
                <c:pt idx="22">
                  <c:v>321.2487855</c:v>
                </c:pt>
                <c:pt idx="23">
                  <c:v>349.87329579999999</c:v>
                </c:pt>
                <c:pt idx="24">
                  <c:v>373.82786809999999</c:v>
                </c:pt>
                <c:pt idx="25">
                  <c:v>394.57961110000002</c:v>
                </c:pt>
                <c:pt idx="26">
                  <c:v>413.0124386</c:v>
                </c:pt>
                <c:pt idx="27">
                  <c:v>429.69489290000001</c:v>
                </c:pt>
                <c:pt idx="28">
                  <c:v>445.0117588</c:v>
                </c:pt>
                <c:pt idx="29">
                  <c:v>459.2343032</c:v>
                </c:pt>
                <c:pt idx="30">
                  <c:v>472.56027799999998</c:v>
                </c:pt>
                <c:pt idx="31">
                  <c:v>485.13793509999999</c:v>
                </c:pt>
                <c:pt idx="32">
                  <c:v>497.0810874</c:v>
                </c:pt>
                <c:pt idx="33">
                  <c:v>508.47890940000002</c:v>
                </c:pt>
                <c:pt idx="34">
                  <c:v>519.40251820000003</c:v>
                </c:pt>
                <c:pt idx="35">
                  <c:v>529.90951629999995</c:v>
                </c:pt>
                <c:pt idx="36">
                  <c:v>540.04720250000003</c:v>
                </c:pt>
                <c:pt idx="37">
                  <c:v>549.85488989999999</c:v>
                </c:pt>
                <c:pt idx="38">
                  <c:v>559.3656115</c:v>
                </c:pt>
                <c:pt idx="39">
                  <c:v>577.60423530000003</c:v>
                </c:pt>
                <c:pt idx="40">
                  <c:v>594.9431879</c:v>
                </c:pt>
                <c:pt idx="41">
                  <c:v>611.51826600000004</c:v>
                </c:pt>
                <c:pt idx="42">
                  <c:v>627.4345558</c:v>
                </c:pt>
                <c:pt idx="43">
                  <c:v>642.77518629999997</c:v>
                </c:pt>
                <c:pt idx="44">
                  <c:v>657.60716400000001</c:v>
                </c:pt>
                <c:pt idx="45">
                  <c:v>671.98538140000005</c:v>
                </c:pt>
                <c:pt idx="46">
                  <c:v>685.95544559999996</c:v>
                </c:pt>
                <c:pt idx="47">
                  <c:v>699.55572040000004</c:v>
                </c:pt>
                <c:pt idx="48">
                  <c:v>712.8188308</c:v>
                </c:pt>
                <c:pt idx="49">
                  <c:v>725.77279190000002</c:v>
                </c:pt>
                <c:pt idx="50">
                  <c:v>738.44187020000004</c:v>
                </c:pt>
                <c:pt idx="51">
                  <c:v>750.84724900000003</c:v>
                </c:pt>
                <c:pt idx="52">
                  <c:v>763.00755089999996</c:v>
                </c:pt>
                <c:pt idx="53">
                  <c:v>774.93925220000006</c:v>
                </c:pt>
                <c:pt idx="54">
                  <c:v>786.65701479999996</c:v>
                </c:pt>
                <c:pt idx="55">
                  <c:v>798.17395550000003</c:v>
                </c:pt>
                <c:pt idx="56">
                  <c:v>809.50186589999998</c:v>
                </c:pt>
                <c:pt idx="57">
                  <c:v>820.65139360000001</c:v>
                </c:pt>
                <c:pt idx="58">
                  <c:v>831.63219340000001</c:v>
                </c:pt>
                <c:pt idx="59">
                  <c:v>842.45305280000002</c:v>
                </c:pt>
                <c:pt idx="60">
                  <c:v>853.12199829999997</c:v>
                </c:pt>
                <c:pt idx="61">
                  <c:v>863.64638579999996</c:v>
                </c:pt>
                <c:pt idx="62">
                  <c:v>874.03297680000003</c:v>
                </c:pt>
                <c:pt idx="63">
                  <c:v>884.28800469999999</c:v>
                </c:pt>
                <c:pt idx="64">
                  <c:v>894.41723109999998</c:v>
                </c:pt>
                <c:pt idx="65">
                  <c:v>904.42599510000002</c:v>
                </c:pt>
                <c:pt idx="66">
                  <c:v>914.31925590000003</c:v>
                </c:pt>
                <c:pt idx="67">
                  <c:v>924.10163</c:v>
                </c:pt>
                <c:pt idx="68">
                  <c:v>933.777424</c:v>
                </c:pt>
                <c:pt idx="69">
                  <c:v>943.35066319999999</c:v>
                </c:pt>
                <c:pt idx="70">
                  <c:v>952.82511720000002</c:v>
                </c:pt>
                <c:pt idx="71">
                  <c:v>962.20432210000001</c:v>
                </c:pt>
                <c:pt idx="72">
                  <c:v>971.49160099999995</c:v>
                </c:pt>
                <c:pt idx="73">
                  <c:v>980.69008110000004</c:v>
                </c:pt>
                <c:pt idx="74">
                  <c:v>989.80271049999999</c:v>
                </c:pt>
                <c:pt idx="75">
                  <c:v>998.83227179999994</c:v>
                </c:pt>
                <c:pt idx="76">
                  <c:v>1007.781395</c:v>
                </c:pt>
                <c:pt idx="77">
                  <c:v>1016.652571</c:v>
                </c:pt>
                <c:pt idx="78">
                  <c:v>1025.4481579999999</c:v>
                </c:pt>
                <c:pt idx="79">
                  <c:v>1034.170394</c:v>
                </c:pt>
                <c:pt idx="80">
                  <c:v>1042.8214069999999</c:v>
                </c:pt>
                <c:pt idx="81">
                  <c:v>1051.4032179999999</c:v>
                </c:pt>
                <c:pt idx="82">
                  <c:v>1059.9177520000001</c:v>
                </c:pt>
                <c:pt idx="83">
                  <c:v>1068.3668439999999</c:v>
                </c:pt>
                <c:pt idx="84">
                  <c:v>1076.752242</c:v>
                </c:pt>
                <c:pt idx="85">
                  <c:v>1085.075617</c:v>
                </c:pt>
                <c:pt idx="86">
                  <c:v>1093.338565</c:v>
                </c:pt>
                <c:pt idx="87">
                  <c:v>1101.542612</c:v>
                </c:pt>
                <c:pt idx="88">
                  <c:v>1109.6892190000001</c:v>
                </c:pt>
                <c:pt idx="89">
                  <c:v>1117.7797849999999</c:v>
                </c:pt>
                <c:pt idx="90">
                  <c:v>1125.8156530000001</c:v>
                </c:pt>
                <c:pt idx="91">
                  <c:v>1133.7981090000001</c:v>
                </c:pt>
                <c:pt idx="92">
                  <c:v>1141.728388</c:v>
                </c:pt>
                <c:pt idx="93">
                  <c:v>1149.6076780000001</c:v>
                </c:pt>
                <c:pt idx="94">
                  <c:v>1157.4371209999999</c:v>
                </c:pt>
                <c:pt idx="95">
                  <c:v>1165.217813</c:v>
                </c:pt>
                <c:pt idx="96">
                  <c:v>1172.950812</c:v>
                </c:pt>
                <c:pt idx="97">
                  <c:v>1180.6371349999999</c:v>
                </c:pt>
                <c:pt idx="98">
                  <c:v>1188.2777639999999</c:v>
                </c:pt>
                <c:pt idx="99">
                  <c:v>1195.8736449999999</c:v>
                </c:pt>
                <c:pt idx="100">
                  <c:v>1203.4256889999999</c:v>
                </c:pt>
                <c:pt idx="101">
                  <c:v>1210.9347789999999</c:v>
                </c:pt>
                <c:pt idx="102">
                  <c:v>1218.401764</c:v>
                </c:pt>
                <c:pt idx="103">
                  <c:v>1225.8274670000001</c:v>
                </c:pt>
                <c:pt idx="104">
                  <c:v>1233.212683</c:v>
                </c:pt>
                <c:pt idx="105">
                  <c:v>1240.5581810000001</c:v>
                </c:pt>
                <c:pt idx="106">
                  <c:v>1247.864705</c:v>
                </c:pt>
                <c:pt idx="107">
                  <c:v>1255.1329740000001</c:v>
                </c:pt>
                <c:pt idx="108">
                  <c:v>1262.3636879999999</c:v>
                </c:pt>
              </c:numCache>
            </c:numRef>
          </c:yVal>
          <c:smooth val="0"/>
        </c:ser>
        <c:ser>
          <c:idx val="2"/>
          <c:order val="1"/>
          <c:tx>
            <c:v>Offset Line</c:v>
          </c:tx>
          <c:spPr>
            <a:ln w="9525">
              <a:solidFill>
                <a:srgbClr val="008000"/>
              </a:solidFill>
            </a:ln>
          </c:spPr>
          <c:marker>
            <c:symbol val="none"/>
          </c:marker>
          <c:xVal>
            <c:numRef>
              <c:f>'Pile A3'!$D$18:$D$19</c:f>
              <c:numCache>
                <c:formatCode>#,##0.00</c:formatCode>
                <c:ptCount val="2"/>
                <c:pt idx="0">
                  <c:v>9.4166666666666679</c:v>
                </c:pt>
                <c:pt idx="1">
                  <c:v>9.941532672287277</c:v>
                </c:pt>
              </c:numCache>
            </c:numRef>
          </c:xVal>
          <c:yVal>
            <c:numRef>
              <c:f>'Pile A3'!$E$18:$E$19</c:f>
              <c:numCache>
                <c:formatCode>#,##0</c:formatCode>
                <c:ptCount val="2"/>
                <c:pt idx="0" formatCode="General">
                  <c:v>0</c:v>
                </c:pt>
                <c:pt idx="1">
                  <c:v>550</c:v>
                </c:pt>
              </c:numCache>
            </c:numRef>
          </c:yVal>
          <c:smooth val="0"/>
        </c:ser>
        <c:ser>
          <c:idx val="0"/>
          <c:order val="2"/>
          <c:tx>
            <c:v>Offset Load</c:v>
          </c:tx>
          <c:marker>
            <c:symbol val="square"/>
            <c:size val="4"/>
            <c:spPr>
              <a:solidFill>
                <a:srgbClr val="C00000"/>
              </a:solidFill>
              <a:ln w="3175">
                <a:solidFill>
                  <a:schemeClr val="tx1"/>
                </a:solidFill>
              </a:ln>
            </c:spPr>
          </c:marker>
          <c:xVal>
            <c:numRef>
              <c:f>'Pile A3'!$D$19</c:f>
              <c:numCache>
                <c:formatCode>#,##0.00</c:formatCode>
                <c:ptCount val="1"/>
                <c:pt idx="0">
                  <c:v>9.941532672287277</c:v>
                </c:pt>
              </c:numCache>
            </c:numRef>
          </c:xVal>
          <c:yVal>
            <c:numRef>
              <c:f>'Pile A3'!$E$19</c:f>
              <c:numCache>
                <c:formatCode>#,##0</c:formatCode>
                <c:ptCount val="1"/>
                <c:pt idx="0">
                  <c:v>550</c:v>
                </c:pt>
              </c:numCache>
            </c:numRef>
          </c:yVal>
          <c:smooth val="0"/>
        </c:ser>
        <c:ser>
          <c:idx val="3"/>
          <c:order val="3"/>
          <c:tx>
            <c:v>Chin Ultimate Load</c:v>
          </c:tx>
          <c:marker>
            <c:symbol val="square"/>
            <c:size val="4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strRef>
              <c:f>'Pile A3'!$C$34</c:f>
              <c:strCache>
                <c:ptCount val="1"/>
                <c:pt idx="0">
                  <c:v>∞</c:v>
                </c:pt>
              </c:strCache>
            </c:strRef>
          </c:xVal>
          <c:yVal>
            <c:numRef>
              <c:f>'Pile A3'!$D$34</c:f>
              <c:numCache>
                <c:formatCode>#,##0</c:formatCode>
                <c:ptCount val="1"/>
                <c:pt idx="0">
                  <c:v>2044.989775051125</c:v>
                </c:pt>
              </c:numCache>
            </c:numRef>
          </c:yVal>
          <c:smooth val="0"/>
        </c:ser>
        <c:ser>
          <c:idx val="1"/>
          <c:order val="4"/>
          <c:tx>
            <c:v>10 % of diameter</c:v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'Pile A3'!$D$25:$D$26</c:f>
              <c:numCache>
                <c:formatCode>#,##0.00</c:formatCode>
                <c:ptCount val="2"/>
                <c:pt idx="0">
                  <c:v>65.109068600000001</c:v>
                </c:pt>
                <c:pt idx="1">
                  <c:v>66.117314780000001</c:v>
                </c:pt>
              </c:numCache>
            </c:numRef>
          </c:xVal>
          <c:yVal>
            <c:numRef>
              <c:f>'Pile A3'!$E$25:$E$26</c:f>
              <c:numCache>
                <c:formatCode>#,##0</c:formatCode>
                <c:ptCount val="2"/>
                <c:pt idx="0">
                  <c:v>1141.728388</c:v>
                </c:pt>
                <c:pt idx="1">
                  <c:v>1149.6076780000001</c:v>
                </c:pt>
              </c:numCache>
            </c:numRef>
          </c:yVal>
          <c:smooth val="0"/>
        </c:ser>
        <c:ser>
          <c:idx val="6"/>
          <c:order val="5"/>
          <c:tx>
            <c:v>Fuller -Hoy</c:v>
          </c:tx>
          <c:marker>
            <c:symbol val="square"/>
            <c:size val="4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A3'!$F$34</c:f>
              <c:numCache>
                <c:formatCode>#,##0.00</c:formatCode>
                <c:ptCount val="1"/>
                <c:pt idx="0">
                  <c:v>5.8</c:v>
                </c:pt>
              </c:numCache>
            </c:numRef>
          </c:xVal>
          <c:yVal>
            <c:numRef>
              <c:f>'Pile A3'!$G$34</c:f>
              <c:numCache>
                <c:formatCode>#,##0</c:formatCode>
                <c:ptCount val="1"/>
                <c:pt idx="0">
                  <c:v>540</c:v>
                </c:pt>
              </c:numCache>
            </c:numRef>
          </c:yVal>
          <c:smooth val="0"/>
        </c:ser>
        <c:ser>
          <c:idx val="7"/>
          <c:order val="6"/>
          <c:tx>
            <c:v>Hansen 80 %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A3'!$C$40</c:f>
              <c:numCache>
                <c:formatCode>#,##0.00</c:formatCode>
                <c:ptCount val="1"/>
                <c:pt idx="0">
                  <c:v>9.9945249940000007</c:v>
                </c:pt>
              </c:numCache>
            </c:numRef>
          </c:xVal>
          <c:yVal>
            <c:numRef>
              <c:f>'Pile A3'!$D$40</c:f>
              <c:numCache>
                <c:formatCode>#,##0</c:formatCode>
                <c:ptCount val="1"/>
                <c:pt idx="0">
                  <c:v>549.85488989999999</c:v>
                </c:pt>
              </c:numCache>
            </c:numRef>
          </c:yVal>
          <c:smooth val="0"/>
        </c:ser>
        <c:ser>
          <c:idx val="8"/>
          <c:order val="7"/>
          <c:tx>
            <c:v>Hansen 90 %</c:v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'Pile A3'!$AZ$21</c:f>
              <c:numCache>
                <c:formatCode>General</c:formatCode>
                <c:ptCount val="1"/>
              </c:numCache>
            </c:numRef>
          </c:xVal>
          <c:yVal>
            <c:numRef>
              <c:f>'Pile A3'!$AZ$20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9"/>
          <c:order val="8"/>
          <c:tx>
            <c:v>De Beer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ysClr val="windowText" lastClr="000000">
                    <a:tint val="75000"/>
                  </a:sysClr>
                </a:solidFill>
              </a:ln>
            </c:spPr>
          </c:marker>
          <c:xVal>
            <c:numRef>
              <c:f>'Pile A3'!$BI$9</c:f>
              <c:numCache>
                <c:formatCode>#,##0.00</c:formatCode>
                <c:ptCount val="1"/>
                <c:pt idx="0">
                  <c:v>7.9432823472428176</c:v>
                </c:pt>
              </c:numCache>
            </c:numRef>
          </c:xVal>
          <c:yVal>
            <c:numRef>
              <c:f>'Pile A3'!$BI$10</c:f>
              <c:numCache>
                <c:formatCode>#,##0</c:formatCode>
                <c:ptCount val="1"/>
                <c:pt idx="0">
                  <c:v>501.18723362727269</c:v>
                </c:pt>
              </c:numCache>
            </c:numRef>
          </c:yVal>
          <c:smooth val="0"/>
        </c:ser>
        <c:ser>
          <c:idx val="10"/>
          <c:order val="9"/>
          <c:tx>
            <c:v>Maximum Curvature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A3'!$I$40</c:f>
              <c:numCache>
                <c:formatCode>#,##0.00</c:formatCode>
                <c:ptCount val="1"/>
                <c:pt idx="0">
                  <c:v>5.3</c:v>
                </c:pt>
              </c:numCache>
            </c:numRef>
          </c:xVal>
          <c:yVal>
            <c:numRef>
              <c:f>'Pile A3'!$J$40</c:f>
              <c:numCache>
                <c:formatCode>#,##0</c:formatCode>
                <c:ptCount val="1"/>
                <c:pt idx="0">
                  <c:v>430</c:v>
                </c:pt>
              </c:numCache>
            </c:numRef>
          </c:yVal>
          <c:smooth val="0"/>
        </c:ser>
        <c:ser>
          <c:idx val="5"/>
          <c:order val="10"/>
          <c:tx>
            <c:v>Slope 10 kN/mm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A3'!$L$34</c:f>
              <c:numCache>
                <c:formatCode>#,##0.00</c:formatCode>
                <c:ptCount val="1"/>
                <c:pt idx="0">
                  <c:v>37</c:v>
                </c:pt>
              </c:numCache>
            </c:numRef>
          </c:xVal>
          <c:yVal>
            <c:numRef>
              <c:f>'Pile A3'!$M$34</c:f>
              <c:numCache>
                <c:formatCode>#,##0</c:formatCode>
                <c:ptCount val="1"/>
                <c:pt idx="0">
                  <c:v>900</c:v>
                </c:pt>
              </c:numCache>
            </c:numRef>
          </c:yVal>
          <c:smooth val="0"/>
        </c:ser>
        <c:ser>
          <c:idx val="11"/>
          <c:order val="11"/>
          <c:tx>
            <c:v> δt = 30 mm</c:v>
          </c:tx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'Pile A3'!$L$40</c:f>
              <c:numCache>
                <c:formatCode>#,##0.00</c:formatCode>
                <c:ptCount val="1"/>
                <c:pt idx="0">
                  <c:v>30.785136690000002</c:v>
                </c:pt>
              </c:numCache>
            </c:numRef>
          </c:xVal>
          <c:yVal>
            <c:numRef>
              <c:f>'Pile A3'!$M$40</c:f>
              <c:numCache>
                <c:formatCode>#,##0</c:formatCode>
                <c:ptCount val="1"/>
                <c:pt idx="0">
                  <c:v>831.63219340000001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4366528"/>
        <c:axId val="484366920"/>
      </c:scatterChart>
      <c:valAx>
        <c:axId val="484366528"/>
        <c:scaling>
          <c:orientation val="minMax"/>
          <c:max val="90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MOVEMENT  (mm</a:t>
                </a:r>
                <a:r>
                  <a:rPr lang="en-CA"/>
                  <a:t>)</a:t>
                </a:r>
              </a:p>
            </c:rich>
          </c:tx>
          <c:layout>
            <c:manualLayout>
              <c:xMode val="edge"/>
              <c:yMode val="edge"/>
              <c:x val="0.4011162157989393"/>
              <c:y val="0.91390236220472443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4366920"/>
        <c:crosses val="autoZero"/>
        <c:crossBetween val="midCat"/>
        <c:majorUnit val="10"/>
        <c:minorUnit val="5"/>
      </c:valAx>
      <c:valAx>
        <c:axId val="484366920"/>
        <c:scaling>
          <c:orientation val="minMax"/>
          <c:max val="1400"/>
          <c:min val="0"/>
        </c:scaling>
        <c:delete val="0"/>
        <c:axPos val="l"/>
        <c:majorGridlines>
          <c:spPr>
            <a:ln w="9525"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LOAD  (kN)</a:t>
                </a:r>
              </a:p>
            </c:rich>
          </c:tx>
          <c:layout>
            <c:manualLayout>
              <c:xMode val="edge"/>
              <c:yMode val="edge"/>
              <c:x val="2.7673121376726641E-2"/>
              <c:y val="0.32503880411175107"/>
            </c:manualLayout>
          </c:layout>
          <c:overlay val="0"/>
        </c:title>
        <c:numFmt formatCode="#,##0" sourceLinked="1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4366528"/>
        <c:crossesAt val="-10"/>
        <c:crossBetween val="midCat"/>
        <c:majorUnit val="200"/>
        <c:minorUnit val="100"/>
      </c:valAx>
      <c:spPr>
        <a:ln>
          <a:solidFill>
            <a:schemeClr val="tx1"/>
          </a:solidFill>
        </a:ln>
      </c:spPr>
    </c:plotArea>
    <c:plotVisOnly val="1"/>
    <c:dispBlanksAs val="span"/>
    <c:showDLblsOverMax val="0"/>
  </c:chart>
  <c:spPr>
    <a:ln>
      <a:noFill/>
    </a:ln>
  </c:spPr>
  <c:printSettings>
    <c:headerFooter/>
    <c:pageMargins b="0.75000000000001077" l="0.70000000000000062" r="0.70000000000000062" t="0.75000000000001077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11640997705491"/>
          <c:y val="6.6955305371928786E-2"/>
          <c:w val="0.74513630308036849"/>
          <c:h val="0.80936268325575256"/>
        </c:manualLayout>
      </c:layout>
      <c:scatterChart>
        <c:scatterStyle val="lineMarker"/>
        <c:varyColors val="0"/>
        <c:ser>
          <c:idx val="0"/>
          <c:order val="0"/>
          <c:tx>
            <c:v>MVMNT and δ/Q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'Pile A3'!$W$7:$W$171</c:f>
              <c:numCache>
                <c:formatCode>#,##0.00</c:formatCode>
                <c:ptCount val="165"/>
                <c:pt idx="0">
                  <c:v>0</c:v>
                </c:pt>
                <c:pt idx="1">
                  <c:v>2.4834380000000001E-3</c:v>
                </c:pt>
                <c:pt idx="2">
                  <c:v>1.7519686E-2</c:v>
                </c:pt>
                <c:pt idx="3">
                  <c:v>3.2637671E-2</c:v>
                </c:pt>
                <c:pt idx="4">
                  <c:v>4.7217357000000001E-2</c:v>
                </c:pt>
                <c:pt idx="5">
                  <c:v>6.1478498999999999E-2</c:v>
                </c:pt>
                <c:pt idx="6">
                  <c:v>7.5511201E-2</c:v>
                </c:pt>
                <c:pt idx="7">
                  <c:v>8.9363961000000006E-2</c:v>
                </c:pt>
                <c:pt idx="8">
                  <c:v>0.103066957</c:v>
                </c:pt>
                <c:pt idx="9">
                  <c:v>0.11664078</c:v>
                </c:pt>
                <c:pt idx="10">
                  <c:v>0.13010042199999999</c:v>
                </c:pt>
                <c:pt idx="11">
                  <c:v>0.14345732899999999</c:v>
                </c:pt>
                <c:pt idx="12">
                  <c:v>0.27279675399999997</c:v>
                </c:pt>
                <c:pt idx="13">
                  <c:v>0.39677304099999999</c:v>
                </c:pt>
                <c:pt idx="14">
                  <c:v>0.51711798200000003</c:v>
                </c:pt>
                <c:pt idx="15">
                  <c:v>0.63477586799999997</c:v>
                </c:pt>
                <c:pt idx="16">
                  <c:v>0.7503552</c:v>
                </c:pt>
                <c:pt idx="17">
                  <c:v>0.86427936299999997</c:v>
                </c:pt>
                <c:pt idx="18">
                  <c:v>0.97685686699999996</c:v>
                </c:pt>
                <c:pt idx="19">
                  <c:v>1.0883198780000001</c:v>
                </c:pt>
                <c:pt idx="20">
                  <c:v>1.198847448</c:v>
                </c:pt>
                <c:pt idx="21">
                  <c:v>1.7415270679999999</c:v>
                </c:pt>
                <c:pt idx="22">
                  <c:v>2.2737474230000001</c:v>
                </c:pt>
                <c:pt idx="23">
                  <c:v>2.7999051220000002</c:v>
                </c:pt>
                <c:pt idx="24">
                  <c:v>3.3221569519999998</c:v>
                </c:pt>
                <c:pt idx="25">
                  <c:v>3.8417014570000001</c:v>
                </c:pt>
                <c:pt idx="26">
                  <c:v>4.3592656060000001</c:v>
                </c:pt>
                <c:pt idx="27">
                  <c:v>4.8753201270000002</c:v>
                </c:pt>
                <c:pt idx="28">
                  <c:v>5.3901857250000003</c:v>
                </c:pt>
                <c:pt idx="29">
                  <c:v>5.9040899830000004</c:v>
                </c:pt>
                <c:pt idx="30">
                  <c:v>6.4171998869999998</c:v>
                </c:pt>
                <c:pt idx="31">
                  <c:v>6.9296414239999997</c:v>
                </c:pt>
                <c:pt idx="32">
                  <c:v>7.4415119240000003</c:v>
                </c:pt>
                <c:pt idx="33">
                  <c:v>7.952888111</c:v>
                </c:pt>
                <c:pt idx="34">
                  <c:v>8.4638315399999993</c:v>
                </c:pt>
                <c:pt idx="35">
                  <c:v>8.9743923579999993</c:v>
                </c:pt>
                <c:pt idx="36">
                  <c:v>9.4846119739999999</c:v>
                </c:pt>
                <c:pt idx="37">
                  <c:v>9.9945249940000007</c:v>
                </c:pt>
                <c:pt idx="38">
                  <c:v>10.504160649999999</c:v>
                </c:pt>
                <c:pt idx="39">
                  <c:v>11.52269609</c:v>
                </c:pt>
                <c:pt idx="40">
                  <c:v>12.540379590000001</c:v>
                </c:pt>
                <c:pt idx="41">
                  <c:v>13.557333870000001</c:v>
                </c:pt>
                <c:pt idx="42">
                  <c:v>14.57365471</c:v>
                </c:pt>
                <c:pt idx="43">
                  <c:v>15.58941849</c:v>
                </c:pt>
                <c:pt idx="44">
                  <c:v>16.60468723</c:v>
                </c:pt>
                <c:pt idx="45">
                  <c:v>17.619512090000001</c:v>
                </c:pt>
                <c:pt idx="46">
                  <c:v>18.633935820000001</c:v>
                </c:pt>
                <c:pt idx="47">
                  <c:v>19.647994629999999</c:v>
                </c:pt>
                <c:pt idx="48">
                  <c:v>20.661719439999999</c:v>
                </c:pt>
                <c:pt idx="49">
                  <c:v>21.67513696</c:v>
                </c:pt>
                <c:pt idx="50">
                  <c:v>22.688270429999999</c:v>
                </c:pt>
                <c:pt idx="51">
                  <c:v>23.701140219999999</c:v>
                </c:pt>
                <c:pt idx="52">
                  <c:v>24.713764309999998</c:v>
                </c:pt>
                <c:pt idx="53">
                  <c:v>25.726158680000001</c:v>
                </c:pt>
                <c:pt idx="54">
                  <c:v>26.73833759</c:v>
                </c:pt>
                <c:pt idx="55">
                  <c:v>27.75031383</c:v>
                </c:pt>
                <c:pt idx="56">
                  <c:v>28.762098949999999</c:v>
                </c:pt>
                <c:pt idx="57">
                  <c:v>29.773703399999999</c:v>
                </c:pt>
                <c:pt idx="58">
                  <c:v>30.785136690000002</c:v>
                </c:pt>
                <c:pt idx="59">
                  <c:v>31.796407479999999</c:v>
                </c:pt>
                <c:pt idx="60">
                  <c:v>32.80752373</c:v>
                </c:pt>
                <c:pt idx="61">
                  <c:v>33.818492710000001</c:v>
                </c:pt>
                <c:pt idx="62">
                  <c:v>34.829321159999999</c:v>
                </c:pt>
                <c:pt idx="63">
                  <c:v>35.840015270000002</c:v>
                </c:pt>
                <c:pt idx="64">
                  <c:v>36.850580790000002</c:v>
                </c:pt>
                <c:pt idx="65">
                  <c:v>37.861023060000001</c:v>
                </c:pt>
                <c:pt idx="66">
                  <c:v>38.871347040000003</c:v>
                </c:pt>
                <c:pt idx="67">
                  <c:v>39.881557350000001</c:v>
                </c:pt>
                <c:pt idx="68">
                  <c:v>40.891658329999999</c:v>
                </c:pt>
                <c:pt idx="69">
                  <c:v>41.901654010000001</c:v>
                </c:pt>
                <c:pt idx="70">
                  <c:v>42.911548199999999</c:v>
                </c:pt>
                <c:pt idx="71">
                  <c:v>43.921344449999999</c:v>
                </c:pt>
                <c:pt idx="72">
                  <c:v>44.931046129999999</c:v>
                </c:pt>
                <c:pt idx="73">
                  <c:v>45.940656390000001</c:v>
                </c:pt>
                <c:pt idx="74">
                  <c:v>46.950178209999997</c:v>
                </c:pt>
                <c:pt idx="75">
                  <c:v>47.95961441</c:v>
                </c:pt>
                <c:pt idx="76">
                  <c:v>48.968967669999998</c:v>
                </c:pt>
                <c:pt idx="77">
                  <c:v>49.978240489999997</c:v>
                </c:pt>
                <c:pt idx="78">
                  <c:v>50.987435290000001</c:v>
                </c:pt>
                <c:pt idx="79">
                  <c:v>51.996554340000003</c:v>
                </c:pt>
                <c:pt idx="80">
                  <c:v>53.005599799999999</c:v>
                </c:pt>
                <c:pt idx="81">
                  <c:v>54.014573720000001</c:v>
                </c:pt>
                <c:pt idx="82">
                  <c:v>55.023478079999997</c:v>
                </c:pt>
                <c:pt idx="83">
                  <c:v>56.032314730000003</c:v>
                </c:pt>
                <c:pt idx="84">
                  <c:v>57.04108548</c:v>
                </c:pt>
                <c:pt idx="85">
                  <c:v>58.049792009999997</c:v>
                </c:pt>
                <c:pt idx="86">
                  <c:v>59.058435969999998</c:v>
                </c:pt>
                <c:pt idx="87">
                  <c:v>60.067018910000002</c:v>
                </c:pt>
                <c:pt idx="88">
                  <c:v>61.075542339999998</c:v>
                </c:pt>
                <c:pt idx="89">
                  <c:v>62.084007669999998</c:v>
                </c:pt>
                <c:pt idx="90">
                  <c:v>63.092416280000002</c:v>
                </c:pt>
                <c:pt idx="91">
                  <c:v>64.100769510000006</c:v>
                </c:pt>
                <c:pt idx="92">
                  <c:v>65.109068600000001</c:v>
                </c:pt>
                <c:pt idx="93">
                  <c:v>66.117314780000001</c:v>
                </c:pt>
                <c:pt idx="94">
                  <c:v>67.125509230000006</c:v>
                </c:pt>
                <c:pt idx="95">
                  <c:v>68.13365306</c:v>
                </c:pt>
                <c:pt idx="96">
                  <c:v>69.141747370000004</c:v>
                </c:pt>
                <c:pt idx="97">
                  <c:v>70.149793200000005</c:v>
                </c:pt>
                <c:pt idx="98">
                  <c:v>71.157791549999999</c:v>
                </c:pt>
                <c:pt idx="99">
                  <c:v>72.165743410000005</c:v>
                </c:pt>
                <c:pt idx="100">
                  <c:v>73.17364972</c:v>
                </c:pt>
                <c:pt idx="101">
                  <c:v>74.181511369999996</c:v>
                </c:pt>
                <c:pt idx="102">
                  <c:v>75.189329240000006</c:v>
                </c:pt>
                <c:pt idx="103">
                  <c:v>76.197104190000005</c:v>
                </c:pt>
                <c:pt idx="104">
                  <c:v>77.204837019999999</c:v>
                </c:pt>
                <c:pt idx="105">
                  <c:v>78.212528550000002</c:v>
                </c:pt>
                <c:pt idx="106">
                  <c:v>79.220179520000002</c:v>
                </c:pt>
                <c:pt idx="107">
                  <c:v>80.227790690000006</c:v>
                </c:pt>
                <c:pt idx="108">
                  <c:v>81.235362769999995</c:v>
                </c:pt>
              </c:numCache>
            </c:numRef>
          </c:xVal>
          <c:yVal>
            <c:numRef>
              <c:f>'Pile A3'!$AA$7:$AA$169</c:f>
              <c:numCache>
                <c:formatCode>0.0000</c:formatCode>
                <c:ptCount val="163"/>
                <c:pt idx="0">
                  <c:v>0</c:v>
                </c:pt>
                <c:pt idx="1">
                  <c:v>1.5785243007014891E-3</c:v>
                </c:pt>
                <c:pt idx="2">
                  <c:v>2.0804824868618926E-3</c:v>
                </c:pt>
                <c:pt idx="3">
                  <c:v>2.2638894527821744E-3</c:v>
                </c:pt>
                <c:pt idx="4">
                  <c:v>2.3788756316566843E-3</c:v>
                </c:pt>
                <c:pt idx="5">
                  <c:v>2.4652715093398847E-3</c:v>
                </c:pt>
                <c:pt idx="6">
                  <c:v>2.5360120468133876E-3</c:v>
                </c:pt>
                <c:pt idx="7">
                  <c:v>2.5969265735464372E-3</c:v>
                </c:pt>
                <c:pt idx="8">
                  <c:v>2.6511317952505617E-3</c:v>
                </c:pt>
                <c:pt idx="9">
                  <c:v>2.7004833494617799E-3</c:v>
                </c:pt>
                <c:pt idx="10">
                  <c:v>2.746171965161691E-3</c:v>
                </c:pt>
                <c:pt idx="11">
                  <c:v>2.7890050319115448E-3</c:v>
                </c:pt>
                <c:pt idx="12">
                  <c:v>3.1370872209309343E-3</c:v>
                </c:pt>
                <c:pt idx="13">
                  <c:v>3.4236570500532641E-3</c:v>
                </c:pt>
                <c:pt idx="14">
                  <c:v>3.6855823473503852E-3</c:v>
                </c:pt>
                <c:pt idx="15">
                  <c:v>3.9335679345094687E-3</c:v>
                </c:pt>
                <c:pt idx="16">
                  <c:v>4.1721577640902547E-3</c:v>
                </c:pt>
                <c:pt idx="17">
                  <c:v>4.4037111018153316E-3</c:v>
                </c:pt>
                <c:pt idx="18">
                  <c:v>4.6296220636811887E-3</c:v>
                </c:pt>
                <c:pt idx="19">
                  <c:v>4.8507932519603406E-3</c:v>
                </c:pt>
                <c:pt idx="20">
                  <c:v>5.0678503519672995E-3</c:v>
                </c:pt>
                <c:pt idx="21">
                  <c:v>6.1042755883274468E-3</c:v>
                </c:pt>
                <c:pt idx="22">
                  <c:v>7.0778397479731485E-3</c:v>
                </c:pt>
                <c:pt idx="23">
                  <c:v>8.0026259666314322E-3</c:v>
                </c:pt>
                <c:pt idx="24">
                  <c:v>8.8868627394876661E-3</c:v>
                </c:pt>
                <c:pt idx="25">
                  <c:v>9.7361884621716584E-3</c:v>
                </c:pt>
                <c:pt idx="26">
                  <c:v>1.0554804646505869E-2</c:v>
                </c:pt>
                <c:pt idx="27">
                  <c:v>1.1346004356944033E-2</c:v>
                </c:pt>
                <c:pt idx="28">
                  <c:v>1.2112456847286348E-2</c:v>
                </c:pt>
                <c:pt idx="29">
                  <c:v>1.2856378414808278E-2</c:v>
                </c:pt>
                <c:pt idx="30">
                  <c:v>1.3579643033390969E-2</c:v>
                </c:pt>
                <c:pt idx="31">
                  <c:v>1.4283858100215589E-2</c:v>
                </c:pt>
                <c:pt idx="32">
                  <c:v>1.4970418534575694E-2</c:v>
                </c:pt>
                <c:pt idx="33">
                  <c:v>1.5640546665709947E-2</c:v>
                </c:pt>
                <c:pt idx="34">
                  <c:v>1.6295322497340944E-2</c:v>
                </c:pt>
                <c:pt idx="35">
                  <c:v>1.693570710083132E-2</c:v>
                </c:pt>
                <c:pt idx="36">
                  <c:v>1.7562561068909525E-2</c:v>
                </c:pt>
                <c:pt idx="37">
                  <c:v>1.8176659292450173E-2</c:v>
                </c:pt>
                <c:pt idx="38">
                  <c:v>1.8778702934261447E-2</c:v>
                </c:pt>
                <c:pt idx="39">
                  <c:v>1.9949119805216221E-2</c:v>
                </c:pt>
                <c:pt idx="40">
                  <c:v>2.1078280825879175E-2</c:v>
                </c:pt>
                <c:pt idx="41">
                  <c:v>2.2169957340244028E-2</c:v>
                </c:pt>
                <c:pt idx="42">
                  <c:v>2.32273702098191E-2</c:v>
                </c:pt>
                <c:pt idx="43">
                  <c:v>2.4253298543985814E-2</c:v>
                </c:pt>
                <c:pt idx="44">
                  <c:v>2.5250161705963409E-2</c:v>
                </c:pt>
                <c:pt idx="45">
                  <c:v>2.6220082426930007E-2</c:v>
                </c:pt>
                <c:pt idx="46">
                  <c:v>2.716493606038952E-2</c:v>
                </c:pt>
                <c:pt idx="47">
                  <c:v>2.8086389771447288E-2</c:v>
                </c:pt>
                <c:pt idx="48">
                  <c:v>2.8985933798650144E-2</c:v>
                </c:pt>
                <c:pt idx="49">
                  <c:v>2.986490703689329E-2</c:v>
                </c:pt>
                <c:pt idx="50">
                  <c:v>3.0724517860634168E-2</c:v>
                </c:pt>
                <c:pt idx="51">
                  <c:v>3.1565861433954588E-2</c:v>
                </c:pt>
                <c:pt idx="52">
                  <c:v>3.2389934124307233E-2</c:v>
                </c:pt>
                <c:pt idx="53">
                  <c:v>3.3197645630886778E-2</c:v>
                </c:pt>
                <c:pt idx="54">
                  <c:v>3.398982922283858E-2</c:v>
                </c:pt>
                <c:pt idx="55">
                  <c:v>3.4767250470627516E-2</c:v>
                </c:pt>
                <c:pt idx="56">
                  <c:v>3.5530614766431018E-2</c:v>
                </c:pt>
                <c:pt idx="57">
                  <c:v>3.6280573739587443E-2</c:v>
                </c:pt>
                <c:pt idx="58">
                  <c:v>3.7017730836200219E-2</c:v>
                </c:pt>
                <c:pt idx="59">
                  <c:v>3.7742646162086529E-2</c:v>
                </c:pt>
                <c:pt idx="60">
                  <c:v>3.8455840777022431E-2</c:v>
                </c:pt>
                <c:pt idx="61">
                  <c:v>3.9157800305820493E-2</c:v>
                </c:pt>
                <c:pt idx="62">
                  <c:v>3.9848978338914313E-2</c:v>
                </c:pt>
                <c:pt idx="63">
                  <c:v>4.0529799205134463E-2</c:v>
                </c:pt>
                <c:pt idx="64">
                  <c:v>4.1200660618623451E-2</c:v>
                </c:pt>
                <c:pt idx="65">
                  <c:v>4.186193592966532E-2</c:v>
                </c:pt>
                <c:pt idx="66">
                  <c:v>4.251397615129239E-2</c:v>
                </c:pt>
                <c:pt idx="67">
                  <c:v>4.3157111788667664E-2</c:v>
                </c:pt>
                <c:pt idx="68">
                  <c:v>4.3791654498170858E-2</c:v>
                </c:pt>
                <c:pt idx="69">
                  <c:v>4.4417898502199307E-2</c:v>
                </c:pt>
                <c:pt idx="70">
                  <c:v>4.5036121975983522E-2</c:v>
                </c:pt>
                <c:pt idx="71">
                  <c:v>4.5646588194638495E-2</c:v>
                </c:pt>
                <c:pt idx="72">
                  <c:v>4.6249546659745136E-2</c:v>
                </c:pt>
                <c:pt idx="73">
                  <c:v>4.6845234060560952E-2</c:v>
                </c:pt>
                <c:pt idx="74">
                  <c:v>4.7433875167186661E-2</c:v>
                </c:pt>
                <c:pt idx="75">
                  <c:v>4.8015683677872935E-2</c:v>
                </c:pt>
                <c:pt idx="76">
                  <c:v>4.8590862971825355E-2</c:v>
                </c:pt>
                <c:pt idx="77">
                  <c:v>4.9159606649929966E-2</c:v>
                </c:pt>
                <c:pt idx="78">
                  <c:v>4.9722099447176545E-2</c:v>
                </c:pt>
                <c:pt idx="79">
                  <c:v>5.0278517584404957E-2</c:v>
                </c:pt>
                <c:pt idx="80">
                  <c:v>5.0829029251026878E-2</c:v>
                </c:pt>
                <c:pt idx="81">
                  <c:v>5.1373795319694375E-2</c:v>
                </c:pt>
                <c:pt idx="82">
                  <c:v>5.1912969639553684E-2</c:v>
                </c:pt>
                <c:pt idx="83">
                  <c:v>5.2446699412921884E-2</c:v>
                </c:pt>
                <c:pt idx="84">
                  <c:v>5.2975125804288779E-2</c:v>
                </c:pt>
                <c:pt idx="85">
                  <c:v>5.349838398405371E-2</c:v>
                </c:pt>
                <c:pt idx="86">
                  <c:v>5.4016603694940546E-2</c:v>
                </c:pt>
                <c:pt idx="87">
                  <c:v>5.4529909470265689E-2</c:v>
                </c:pt>
                <c:pt idx="88">
                  <c:v>5.5038420932879223E-2</c:v>
                </c:pt>
                <c:pt idx="89">
                  <c:v>5.5542253047634063E-2</c:v>
                </c:pt>
                <c:pt idx="90">
                  <c:v>5.6041516310308397E-2</c:v>
                </c:pt>
                <c:pt idx="91">
                  <c:v>5.6536317181315743E-2</c:v>
                </c:pt>
                <c:pt idx="92">
                  <c:v>5.7026758101419828E-2</c:v>
                </c:pt>
                <c:pt idx="93">
                  <c:v>5.7512937713695401E-2</c:v>
                </c:pt>
                <c:pt idx="94">
                  <c:v>5.79949510967862E-2</c:v>
                </c:pt>
                <c:pt idx="95">
                  <c:v>5.8472890046695501E-2</c:v>
                </c:pt>
                <c:pt idx="96">
                  <c:v>5.8946843007087669E-2</c:v>
                </c:pt>
                <c:pt idx="97">
                  <c:v>5.9416895437563892E-2</c:v>
                </c:pt>
                <c:pt idx="98">
                  <c:v>5.9883129774698035E-2</c:v>
                </c:pt>
                <c:pt idx="99">
                  <c:v>6.0345625737073597E-2</c:v>
                </c:pt>
                <c:pt idx="100">
                  <c:v>6.0804460457217317E-2</c:v>
                </c:pt>
                <c:pt idx="101">
                  <c:v>6.1259708331492226E-2</c:v>
                </c:pt>
                <c:pt idx="102">
                  <c:v>6.1711441547125018E-2</c:v>
                </c:pt>
                <c:pt idx="103">
                  <c:v>6.2159729848833611E-2</c:v>
                </c:pt>
                <c:pt idx="104">
                  <c:v>6.2604640776306383E-2</c:v>
                </c:pt>
                <c:pt idx="105">
                  <c:v>6.3046239787765343E-2</c:v>
                </c:pt>
                <c:pt idx="106">
                  <c:v>6.3484590278559086E-2</c:v>
                </c:pt>
                <c:pt idx="107">
                  <c:v>6.3919753804508053E-2</c:v>
                </c:pt>
                <c:pt idx="108">
                  <c:v>6.4351789854398919E-2</c:v>
                </c:pt>
              </c:numCache>
            </c:numRef>
          </c:yVal>
          <c:smooth val="0"/>
        </c:ser>
        <c:ser>
          <c:idx val="1"/>
          <c:order val="1"/>
          <c:tx>
            <c:v>Selected linear portion</c:v>
          </c:tx>
          <c:spPr>
            <a:ln w="28575">
              <a:noFill/>
            </a:ln>
          </c:spPr>
          <c:marker>
            <c:symbol val="square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5292395054391791"/>
                  <c:y val="2.6995239491911651E-2"/>
                </c:manualLayout>
              </c:layout>
              <c:numFmt formatCode="#,##0.000000" sourceLinked="0"/>
              <c:txPr>
                <a:bodyPr/>
                <a:lstStyle/>
                <a:p>
                  <a:pPr>
                    <a:defRPr sz="1200"/>
                  </a:pPr>
                  <a:endParaRPr lang="en-US"/>
                </a:p>
              </c:txPr>
            </c:trendlineLbl>
          </c:trendline>
          <c:xVal>
            <c:numRef>
              <c:f>'Pile A3'!$W$82:$W$166</c:f>
              <c:numCache>
                <c:formatCode>#,##0.00</c:formatCode>
                <c:ptCount val="85"/>
                <c:pt idx="0">
                  <c:v>47.95961441</c:v>
                </c:pt>
                <c:pt idx="1">
                  <c:v>48.968967669999998</c:v>
                </c:pt>
                <c:pt idx="2">
                  <c:v>49.978240489999997</c:v>
                </c:pt>
                <c:pt idx="3">
                  <c:v>50.987435290000001</c:v>
                </c:pt>
                <c:pt idx="4">
                  <c:v>51.996554340000003</c:v>
                </c:pt>
                <c:pt idx="5">
                  <c:v>53.005599799999999</c:v>
                </c:pt>
                <c:pt idx="6">
                  <c:v>54.014573720000001</c:v>
                </c:pt>
                <c:pt idx="7">
                  <c:v>55.023478079999997</c:v>
                </c:pt>
                <c:pt idx="8">
                  <c:v>56.032314730000003</c:v>
                </c:pt>
                <c:pt idx="9">
                  <c:v>57.04108548</c:v>
                </c:pt>
                <c:pt idx="10">
                  <c:v>58.049792009999997</c:v>
                </c:pt>
                <c:pt idx="11">
                  <c:v>59.058435969999998</c:v>
                </c:pt>
                <c:pt idx="12">
                  <c:v>60.067018910000002</c:v>
                </c:pt>
                <c:pt idx="13">
                  <c:v>61.075542339999998</c:v>
                </c:pt>
                <c:pt idx="14">
                  <c:v>62.084007669999998</c:v>
                </c:pt>
                <c:pt idx="15">
                  <c:v>63.092416280000002</c:v>
                </c:pt>
                <c:pt idx="16">
                  <c:v>64.100769510000006</c:v>
                </c:pt>
                <c:pt idx="17">
                  <c:v>65.109068600000001</c:v>
                </c:pt>
                <c:pt idx="18">
                  <c:v>66.117314780000001</c:v>
                </c:pt>
                <c:pt idx="19">
                  <c:v>67.125509230000006</c:v>
                </c:pt>
                <c:pt idx="20">
                  <c:v>68.13365306</c:v>
                </c:pt>
                <c:pt idx="21">
                  <c:v>69.141747370000004</c:v>
                </c:pt>
                <c:pt idx="22">
                  <c:v>70.149793200000005</c:v>
                </c:pt>
                <c:pt idx="23">
                  <c:v>71.157791549999999</c:v>
                </c:pt>
                <c:pt idx="24">
                  <c:v>72.165743410000005</c:v>
                </c:pt>
                <c:pt idx="25">
                  <c:v>73.17364972</c:v>
                </c:pt>
                <c:pt idx="26">
                  <c:v>74.181511369999996</c:v>
                </c:pt>
                <c:pt idx="27">
                  <c:v>75.189329240000006</c:v>
                </c:pt>
                <c:pt idx="28">
                  <c:v>76.197104190000005</c:v>
                </c:pt>
                <c:pt idx="29">
                  <c:v>77.204837019999999</c:v>
                </c:pt>
                <c:pt idx="30">
                  <c:v>78.212528550000002</c:v>
                </c:pt>
                <c:pt idx="31">
                  <c:v>79.220179520000002</c:v>
                </c:pt>
                <c:pt idx="32">
                  <c:v>80.227790690000006</c:v>
                </c:pt>
                <c:pt idx="33">
                  <c:v>81.235362769999995</c:v>
                </c:pt>
              </c:numCache>
            </c:numRef>
          </c:xVal>
          <c:yVal>
            <c:numRef>
              <c:f>'Pile A3'!$AA$82:$AA$166</c:f>
              <c:numCache>
                <c:formatCode>0.0000</c:formatCode>
                <c:ptCount val="85"/>
                <c:pt idx="0">
                  <c:v>4.8015683677872935E-2</c:v>
                </c:pt>
                <c:pt idx="1">
                  <c:v>4.8590862971825355E-2</c:v>
                </c:pt>
                <c:pt idx="2">
                  <c:v>4.9159606649929966E-2</c:v>
                </c:pt>
                <c:pt idx="3">
                  <c:v>4.9722099447176545E-2</c:v>
                </c:pt>
                <c:pt idx="4">
                  <c:v>5.0278517584404957E-2</c:v>
                </c:pt>
                <c:pt idx="5">
                  <c:v>5.0829029251026878E-2</c:v>
                </c:pt>
                <c:pt idx="6">
                  <c:v>5.1373795319694375E-2</c:v>
                </c:pt>
                <c:pt idx="7">
                  <c:v>5.1912969639553684E-2</c:v>
                </c:pt>
                <c:pt idx="8">
                  <c:v>5.2446699412921884E-2</c:v>
                </c:pt>
                <c:pt idx="9">
                  <c:v>5.2975125804288779E-2</c:v>
                </c:pt>
                <c:pt idx="10">
                  <c:v>5.349838398405371E-2</c:v>
                </c:pt>
                <c:pt idx="11">
                  <c:v>5.4016603694940546E-2</c:v>
                </c:pt>
                <c:pt idx="12">
                  <c:v>5.4529909470265689E-2</c:v>
                </c:pt>
                <c:pt idx="13">
                  <c:v>5.5038420932879223E-2</c:v>
                </c:pt>
                <c:pt idx="14">
                  <c:v>5.5542253047634063E-2</c:v>
                </c:pt>
                <c:pt idx="15">
                  <c:v>5.6041516310308397E-2</c:v>
                </c:pt>
                <c:pt idx="16">
                  <c:v>5.6536317181315743E-2</c:v>
                </c:pt>
                <c:pt idx="17">
                  <c:v>5.7026758101419828E-2</c:v>
                </c:pt>
                <c:pt idx="18">
                  <c:v>5.7512937713695401E-2</c:v>
                </c:pt>
                <c:pt idx="19">
                  <c:v>5.79949510967862E-2</c:v>
                </c:pt>
                <c:pt idx="20">
                  <c:v>5.8472890046695501E-2</c:v>
                </c:pt>
                <c:pt idx="21">
                  <c:v>5.8946843007087669E-2</c:v>
                </c:pt>
                <c:pt idx="22">
                  <c:v>5.9416895437563892E-2</c:v>
                </c:pt>
                <c:pt idx="23">
                  <c:v>5.9883129774698035E-2</c:v>
                </c:pt>
                <c:pt idx="24">
                  <c:v>6.0345625737073597E-2</c:v>
                </c:pt>
                <c:pt idx="25">
                  <c:v>6.0804460457217317E-2</c:v>
                </c:pt>
                <c:pt idx="26">
                  <c:v>6.1259708331492226E-2</c:v>
                </c:pt>
                <c:pt idx="27">
                  <c:v>6.1711441547125018E-2</c:v>
                </c:pt>
                <c:pt idx="28">
                  <c:v>6.2159729848833611E-2</c:v>
                </c:pt>
                <c:pt idx="29">
                  <c:v>6.2604640776306383E-2</c:v>
                </c:pt>
                <c:pt idx="30">
                  <c:v>6.3046239787765343E-2</c:v>
                </c:pt>
                <c:pt idx="31">
                  <c:v>6.3484590278559086E-2</c:v>
                </c:pt>
                <c:pt idx="32">
                  <c:v>6.3919753804508053E-2</c:v>
                </c:pt>
                <c:pt idx="33">
                  <c:v>6.4351789854398919E-2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333560"/>
        <c:axId val="486330816"/>
      </c:scatterChart>
      <c:valAx>
        <c:axId val="4863335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MOVEMENT</a:t>
                </a:r>
              </a:p>
            </c:rich>
          </c:tx>
          <c:layout>
            <c:manualLayout>
              <c:xMode val="edge"/>
              <c:yMode val="edge"/>
              <c:x val="0.47912082245025761"/>
              <c:y val="0.936140427197981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330816"/>
        <c:crosses val="autoZero"/>
        <c:crossBetween val="midCat"/>
      </c:valAx>
      <c:valAx>
        <c:axId val="4863308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MOVEMENT/LOAD</a:t>
                </a:r>
              </a:p>
            </c:rich>
          </c:tx>
          <c:layout>
            <c:manualLayout>
              <c:xMode val="edge"/>
              <c:yMode val="edge"/>
              <c:x val="3.5164835164835165E-2"/>
              <c:y val="0.272109446104038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0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333560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825339146130076"/>
          <c:y val="0.64940923130465378"/>
          <c:w val="0.29927238173457804"/>
          <c:h val="0.15974507330230292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333333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2358060505595"/>
          <c:y val="7.0739257592800892E-2"/>
          <c:w val="0.76082283464567146"/>
          <c:h val="0.76015358080239959"/>
        </c:manualLayout>
      </c:layout>
      <c:scatterChart>
        <c:scatterStyle val="lineMarker"/>
        <c:varyColors val="0"/>
        <c:ser>
          <c:idx val="4"/>
          <c:order val="0"/>
          <c:tx>
            <c:v>UniPile for C2 2017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Pt>
            <c:idx val="16"/>
            <c:bubble3D val="0"/>
            <c:spPr>
              <a:ln>
                <a:solidFill>
                  <a:srgbClr val="0000FF"/>
                </a:solidFill>
                <a:prstDash val="sysDash"/>
              </a:ln>
            </c:spPr>
          </c:dPt>
          <c:xVal>
            <c:numRef>
              <c:f>'Pile A3'!$W$7:$W$166</c:f>
              <c:numCache>
                <c:formatCode>#,##0.00</c:formatCode>
                <c:ptCount val="160"/>
                <c:pt idx="0">
                  <c:v>0</c:v>
                </c:pt>
                <c:pt idx="1">
                  <c:v>2.4834380000000001E-3</c:v>
                </c:pt>
                <c:pt idx="2">
                  <c:v>1.7519686E-2</c:v>
                </c:pt>
                <c:pt idx="3">
                  <c:v>3.2637671E-2</c:v>
                </c:pt>
                <c:pt idx="4">
                  <c:v>4.7217357000000001E-2</c:v>
                </c:pt>
                <c:pt idx="5">
                  <c:v>6.1478498999999999E-2</c:v>
                </c:pt>
                <c:pt idx="6">
                  <c:v>7.5511201E-2</c:v>
                </c:pt>
                <c:pt idx="7">
                  <c:v>8.9363961000000006E-2</c:v>
                </c:pt>
                <c:pt idx="8">
                  <c:v>0.103066957</c:v>
                </c:pt>
                <c:pt idx="9">
                  <c:v>0.11664078</c:v>
                </c:pt>
                <c:pt idx="10">
                  <c:v>0.13010042199999999</c:v>
                </c:pt>
                <c:pt idx="11">
                  <c:v>0.14345732899999999</c:v>
                </c:pt>
                <c:pt idx="12">
                  <c:v>0.27279675399999997</c:v>
                </c:pt>
                <c:pt idx="13">
                  <c:v>0.39677304099999999</c:v>
                </c:pt>
                <c:pt idx="14">
                  <c:v>0.51711798200000003</c:v>
                </c:pt>
                <c:pt idx="15">
                  <c:v>0.63477586799999997</c:v>
                </c:pt>
                <c:pt idx="16">
                  <c:v>0.7503552</c:v>
                </c:pt>
                <c:pt idx="17">
                  <c:v>0.86427936299999997</c:v>
                </c:pt>
                <c:pt idx="18">
                  <c:v>0.97685686699999996</c:v>
                </c:pt>
                <c:pt idx="19">
                  <c:v>1.0883198780000001</c:v>
                </c:pt>
                <c:pt idx="20">
                  <c:v>1.198847448</c:v>
                </c:pt>
                <c:pt idx="21">
                  <c:v>1.7415270679999999</c:v>
                </c:pt>
                <c:pt idx="22">
                  <c:v>2.2737474230000001</c:v>
                </c:pt>
                <c:pt idx="23">
                  <c:v>2.7999051220000002</c:v>
                </c:pt>
                <c:pt idx="24">
                  <c:v>3.3221569519999998</c:v>
                </c:pt>
                <c:pt idx="25">
                  <c:v>3.8417014570000001</c:v>
                </c:pt>
                <c:pt idx="26">
                  <c:v>4.3592656060000001</c:v>
                </c:pt>
                <c:pt idx="27">
                  <c:v>4.8753201270000002</c:v>
                </c:pt>
                <c:pt idx="28">
                  <c:v>5.3901857250000003</c:v>
                </c:pt>
                <c:pt idx="29">
                  <c:v>5.9040899830000004</c:v>
                </c:pt>
                <c:pt idx="30">
                  <c:v>6.4171998869999998</c:v>
                </c:pt>
                <c:pt idx="31">
                  <c:v>6.9296414239999997</c:v>
                </c:pt>
                <c:pt idx="32">
                  <c:v>7.4415119240000003</c:v>
                </c:pt>
                <c:pt idx="33">
                  <c:v>7.952888111</c:v>
                </c:pt>
                <c:pt idx="34">
                  <c:v>8.4638315399999993</c:v>
                </c:pt>
                <c:pt idx="35">
                  <c:v>8.9743923579999993</c:v>
                </c:pt>
                <c:pt idx="36">
                  <c:v>9.4846119739999999</c:v>
                </c:pt>
                <c:pt idx="37">
                  <c:v>9.9945249940000007</c:v>
                </c:pt>
                <c:pt idx="38">
                  <c:v>10.504160649999999</c:v>
                </c:pt>
                <c:pt idx="39">
                  <c:v>11.52269609</c:v>
                </c:pt>
                <c:pt idx="40">
                  <c:v>12.540379590000001</c:v>
                </c:pt>
                <c:pt idx="41">
                  <c:v>13.557333870000001</c:v>
                </c:pt>
                <c:pt idx="42">
                  <c:v>14.57365471</c:v>
                </c:pt>
                <c:pt idx="43">
                  <c:v>15.58941849</c:v>
                </c:pt>
                <c:pt idx="44">
                  <c:v>16.60468723</c:v>
                </c:pt>
                <c:pt idx="45">
                  <c:v>17.619512090000001</c:v>
                </c:pt>
                <c:pt idx="46">
                  <c:v>18.633935820000001</c:v>
                </c:pt>
                <c:pt idx="47">
                  <c:v>19.647994629999999</c:v>
                </c:pt>
                <c:pt idx="48">
                  <c:v>20.661719439999999</c:v>
                </c:pt>
                <c:pt idx="49">
                  <c:v>21.67513696</c:v>
                </c:pt>
                <c:pt idx="50">
                  <c:v>22.688270429999999</c:v>
                </c:pt>
                <c:pt idx="51">
                  <c:v>23.701140219999999</c:v>
                </c:pt>
                <c:pt idx="52">
                  <c:v>24.713764309999998</c:v>
                </c:pt>
                <c:pt idx="53">
                  <c:v>25.726158680000001</c:v>
                </c:pt>
                <c:pt idx="54">
                  <c:v>26.73833759</c:v>
                </c:pt>
                <c:pt idx="55">
                  <c:v>27.75031383</c:v>
                </c:pt>
                <c:pt idx="56">
                  <c:v>28.762098949999999</c:v>
                </c:pt>
                <c:pt idx="57">
                  <c:v>29.773703399999999</c:v>
                </c:pt>
                <c:pt idx="58">
                  <c:v>30.785136690000002</c:v>
                </c:pt>
                <c:pt idx="59">
                  <c:v>31.796407479999999</c:v>
                </c:pt>
                <c:pt idx="60">
                  <c:v>32.80752373</c:v>
                </c:pt>
                <c:pt idx="61">
                  <c:v>33.818492710000001</c:v>
                </c:pt>
                <c:pt idx="62">
                  <c:v>34.829321159999999</c:v>
                </c:pt>
                <c:pt idx="63">
                  <c:v>35.840015270000002</c:v>
                </c:pt>
                <c:pt idx="64">
                  <c:v>36.850580790000002</c:v>
                </c:pt>
                <c:pt idx="65">
                  <c:v>37.861023060000001</c:v>
                </c:pt>
                <c:pt idx="66">
                  <c:v>38.871347040000003</c:v>
                </c:pt>
                <c:pt idx="67">
                  <c:v>39.881557350000001</c:v>
                </c:pt>
                <c:pt idx="68">
                  <c:v>40.891658329999999</c:v>
                </c:pt>
                <c:pt idx="69">
                  <c:v>41.901654010000001</c:v>
                </c:pt>
                <c:pt idx="70">
                  <c:v>42.911548199999999</c:v>
                </c:pt>
                <c:pt idx="71">
                  <c:v>43.921344449999999</c:v>
                </c:pt>
                <c:pt idx="72">
                  <c:v>44.931046129999999</c:v>
                </c:pt>
                <c:pt idx="73">
                  <c:v>45.940656390000001</c:v>
                </c:pt>
                <c:pt idx="74">
                  <c:v>46.950178209999997</c:v>
                </c:pt>
                <c:pt idx="75">
                  <c:v>47.95961441</c:v>
                </c:pt>
                <c:pt idx="76">
                  <c:v>48.968967669999998</c:v>
                </c:pt>
                <c:pt idx="77">
                  <c:v>49.978240489999997</c:v>
                </c:pt>
                <c:pt idx="78">
                  <c:v>50.987435290000001</c:v>
                </c:pt>
                <c:pt idx="79">
                  <c:v>51.996554340000003</c:v>
                </c:pt>
                <c:pt idx="80">
                  <c:v>53.005599799999999</c:v>
                </c:pt>
                <c:pt idx="81">
                  <c:v>54.014573720000001</c:v>
                </c:pt>
                <c:pt idx="82">
                  <c:v>55.023478079999997</c:v>
                </c:pt>
                <c:pt idx="83">
                  <c:v>56.032314730000003</c:v>
                </c:pt>
                <c:pt idx="84">
                  <c:v>57.04108548</c:v>
                </c:pt>
                <c:pt idx="85">
                  <c:v>58.049792009999997</c:v>
                </c:pt>
                <c:pt idx="86">
                  <c:v>59.058435969999998</c:v>
                </c:pt>
                <c:pt idx="87">
                  <c:v>60.067018910000002</c:v>
                </c:pt>
                <c:pt idx="88">
                  <c:v>61.075542339999998</c:v>
                </c:pt>
                <c:pt idx="89">
                  <c:v>62.084007669999998</c:v>
                </c:pt>
                <c:pt idx="90">
                  <c:v>63.092416280000002</c:v>
                </c:pt>
                <c:pt idx="91">
                  <c:v>64.100769510000006</c:v>
                </c:pt>
                <c:pt idx="92">
                  <c:v>65.109068600000001</c:v>
                </c:pt>
                <c:pt idx="93">
                  <c:v>66.117314780000001</c:v>
                </c:pt>
                <c:pt idx="94">
                  <c:v>67.125509230000006</c:v>
                </c:pt>
                <c:pt idx="95">
                  <c:v>68.13365306</c:v>
                </c:pt>
                <c:pt idx="96">
                  <c:v>69.141747370000004</c:v>
                </c:pt>
                <c:pt idx="97">
                  <c:v>70.149793200000005</c:v>
                </c:pt>
                <c:pt idx="98">
                  <c:v>71.157791549999999</c:v>
                </c:pt>
                <c:pt idx="99">
                  <c:v>72.165743410000005</c:v>
                </c:pt>
                <c:pt idx="100">
                  <c:v>73.17364972</c:v>
                </c:pt>
                <c:pt idx="101">
                  <c:v>74.181511369999996</c:v>
                </c:pt>
                <c:pt idx="102">
                  <c:v>75.189329240000006</c:v>
                </c:pt>
                <c:pt idx="103">
                  <c:v>76.197104190000005</c:v>
                </c:pt>
                <c:pt idx="104">
                  <c:v>77.204837019999999</c:v>
                </c:pt>
                <c:pt idx="105">
                  <c:v>78.212528550000002</c:v>
                </c:pt>
                <c:pt idx="106">
                  <c:v>79.220179520000002</c:v>
                </c:pt>
                <c:pt idx="107">
                  <c:v>80.227790690000006</c:v>
                </c:pt>
                <c:pt idx="108">
                  <c:v>81.235362769999995</c:v>
                </c:pt>
              </c:numCache>
            </c:numRef>
          </c:xVal>
          <c:yVal>
            <c:numRef>
              <c:f>'Pile A3'!$T$7:$T$166</c:f>
              <c:numCache>
                <c:formatCode>#,##0</c:formatCode>
                <c:ptCount val="160"/>
                <c:pt idx="0">
                  <c:v>0</c:v>
                </c:pt>
                <c:pt idx="1">
                  <c:v>1.5732656119999999</c:v>
                </c:pt>
                <c:pt idx="2">
                  <c:v>8.420972592</c:v>
                </c:pt>
                <c:pt idx="3">
                  <c:v>14.41663636</c:v>
                </c:pt>
                <c:pt idx="4">
                  <c:v>19.848602580000001</c:v>
                </c:pt>
                <c:pt idx="5">
                  <c:v>24.93782075</c:v>
                </c:pt>
                <c:pt idx="6">
                  <c:v>29.77556873</c:v>
                </c:pt>
                <c:pt idx="7">
                  <c:v>34.411431540000002</c:v>
                </c:pt>
                <c:pt idx="8">
                  <c:v>38.87658742</c:v>
                </c:pt>
                <c:pt idx="9">
                  <c:v>43.192556629999999</c:v>
                </c:pt>
                <c:pt idx="10">
                  <c:v>47.375191229999999</c:v>
                </c:pt>
                <c:pt idx="11">
                  <c:v>51.436740829999998</c:v>
                </c:pt>
                <c:pt idx="12">
                  <c:v>86.958613130000003</c:v>
                </c:pt>
                <c:pt idx="13">
                  <c:v>115.8915847</c:v>
                </c:pt>
                <c:pt idx="14">
                  <c:v>140.30835110000001</c:v>
                </c:pt>
                <c:pt idx="15">
                  <c:v>161.37407020000001</c:v>
                </c:pt>
                <c:pt idx="16">
                  <c:v>179.84823259999999</c:v>
                </c:pt>
                <c:pt idx="17">
                  <c:v>196.2615946</c:v>
                </c:pt>
                <c:pt idx="18">
                  <c:v>211.0014281</c:v>
                </c:pt>
                <c:pt idx="19">
                  <c:v>224.35915560000001</c:v>
                </c:pt>
                <c:pt idx="20">
                  <c:v>236.5593624</c:v>
                </c:pt>
                <c:pt idx="21">
                  <c:v>285.29627190000002</c:v>
                </c:pt>
                <c:pt idx="22">
                  <c:v>321.2487855</c:v>
                </c:pt>
                <c:pt idx="23">
                  <c:v>349.87329579999999</c:v>
                </c:pt>
                <c:pt idx="24">
                  <c:v>373.82786809999999</c:v>
                </c:pt>
                <c:pt idx="25">
                  <c:v>394.57961110000002</c:v>
                </c:pt>
                <c:pt idx="26">
                  <c:v>413.0124386</c:v>
                </c:pt>
                <c:pt idx="27">
                  <c:v>429.69489290000001</c:v>
                </c:pt>
                <c:pt idx="28">
                  <c:v>445.0117588</c:v>
                </c:pt>
                <c:pt idx="29">
                  <c:v>459.2343032</c:v>
                </c:pt>
                <c:pt idx="30">
                  <c:v>472.56027799999998</c:v>
                </c:pt>
                <c:pt idx="31">
                  <c:v>485.13793509999999</c:v>
                </c:pt>
                <c:pt idx="32">
                  <c:v>497.0810874</c:v>
                </c:pt>
                <c:pt idx="33">
                  <c:v>508.47890940000002</c:v>
                </c:pt>
                <c:pt idx="34">
                  <c:v>519.40251820000003</c:v>
                </c:pt>
                <c:pt idx="35">
                  <c:v>529.90951629999995</c:v>
                </c:pt>
                <c:pt idx="36">
                  <c:v>540.04720250000003</c:v>
                </c:pt>
                <c:pt idx="37">
                  <c:v>549.85488989999999</c:v>
                </c:pt>
                <c:pt idx="38">
                  <c:v>559.3656115</c:v>
                </c:pt>
                <c:pt idx="39">
                  <c:v>577.60423530000003</c:v>
                </c:pt>
                <c:pt idx="40">
                  <c:v>594.9431879</c:v>
                </c:pt>
                <c:pt idx="41">
                  <c:v>611.51826600000004</c:v>
                </c:pt>
                <c:pt idx="42">
                  <c:v>627.4345558</c:v>
                </c:pt>
                <c:pt idx="43">
                  <c:v>642.77518629999997</c:v>
                </c:pt>
                <c:pt idx="44">
                  <c:v>657.60716400000001</c:v>
                </c:pt>
                <c:pt idx="45">
                  <c:v>671.98538140000005</c:v>
                </c:pt>
                <c:pt idx="46">
                  <c:v>685.95544559999996</c:v>
                </c:pt>
                <c:pt idx="47">
                  <c:v>699.55572040000004</c:v>
                </c:pt>
                <c:pt idx="48">
                  <c:v>712.8188308</c:v>
                </c:pt>
                <c:pt idx="49">
                  <c:v>725.77279190000002</c:v>
                </c:pt>
                <c:pt idx="50">
                  <c:v>738.44187020000004</c:v>
                </c:pt>
                <c:pt idx="51">
                  <c:v>750.84724900000003</c:v>
                </c:pt>
                <c:pt idx="52">
                  <c:v>763.00755089999996</c:v>
                </c:pt>
                <c:pt idx="53">
                  <c:v>774.93925220000006</c:v>
                </c:pt>
                <c:pt idx="54">
                  <c:v>786.65701479999996</c:v>
                </c:pt>
                <c:pt idx="55">
                  <c:v>798.17395550000003</c:v>
                </c:pt>
                <c:pt idx="56">
                  <c:v>809.50186589999998</c:v>
                </c:pt>
                <c:pt idx="57">
                  <c:v>820.65139360000001</c:v>
                </c:pt>
                <c:pt idx="58">
                  <c:v>831.63219340000001</c:v>
                </c:pt>
                <c:pt idx="59">
                  <c:v>842.45305280000002</c:v>
                </c:pt>
                <c:pt idx="60">
                  <c:v>853.12199829999997</c:v>
                </c:pt>
                <c:pt idx="61">
                  <c:v>863.64638579999996</c:v>
                </c:pt>
                <c:pt idx="62">
                  <c:v>874.03297680000003</c:v>
                </c:pt>
                <c:pt idx="63">
                  <c:v>884.28800469999999</c:v>
                </c:pt>
                <c:pt idx="64">
                  <c:v>894.41723109999998</c:v>
                </c:pt>
                <c:pt idx="65">
                  <c:v>904.42599510000002</c:v>
                </c:pt>
                <c:pt idx="66">
                  <c:v>914.31925590000003</c:v>
                </c:pt>
                <c:pt idx="67">
                  <c:v>924.10163</c:v>
                </c:pt>
                <c:pt idx="68">
                  <c:v>933.777424</c:v>
                </c:pt>
                <c:pt idx="69">
                  <c:v>943.35066319999999</c:v>
                </c:pt>
                <c:pt idx="70">
                  <c:v>952.82511720000002</c:v>
                </c:pt>
                <c:pt idx="71">
                  <c:v>962.20432210000001</c:v>
                </c:pt>
                <c:pt idx="72">
                  <c:v>971.49160099999995</c:v>
                </c:pt>
                <c:pt idx="73">
                  <c:v>980.69008110000004</c:v>
                </c:pt>
                <c:pt idx="74">
                  <c:v>989.80271049999999</c:v>
                </c:pt>
                <c:pt idx="75">
                  <c:v>998.83227179999994</c:v>
                </c:pt>
                <c:pt idx="76">
                  <c:v>1007.781395</c:v>
                </c:pt>
                <c:pt idx="77">
                  <c:v>1016.652571</c:v>
                </c:pt>
                <c:pt idx="78">
                  <c:v>1025.4481579999999</c:v>
                </c:pt>
                <c:pt idx="79">
                  <c:v>1034.170394</c:v>
                </c:pt>
                <c:pt idx="80">
                  <c:v>1042.8214069999999</c:v>
                </c:pt>
                <c:pt idx="81">
                  <c:v>1051.4032179999999</c:v>
                </c:pt>
                <c:pt idx="82">
                  <c:v>1059.9177520000001</c:v>
                </c:pt>
                <c:pt idx="83">
                  <c:v>1068.3668439999999</c:v>
                </c:pt>
                <c:pt idx="84">
                  <c:v>1076.752242</c:v>
                </c:pt>
                <c:pt idx="85">
                  <c:v>1085.075617</c:v>
                </c:pt>
                <c:pt idx="86">
                  <c:v>1093.338565</c:v>
                </c:pt>
                <c:pt idx="87">
                  <c:v>1101.542612</c:v>
                </c:pt>
                <c:pt idx="88">
                  <c:v>1109.6892190000001</c:v>
                </c:pt>
                <c:pt idx="89">
                  <c:v>1117.7797849999999</c:v>
                </c:pt>
                <c:pt idx="90">
                  <c:v>1125.8156530000001</c:v>
                </c:pt>
                <c:pt idx="91">
                  <c:v>1133.7981090000001</c:v>
                </c:pt>
                <c:pt idx="92">
                  <c:v>1141.728388</c:v>
                </c:pt>
                <c:pt idx="93">
                  <c:v>1149.6076780000001</c:v>
                </c:pt>
                <c:pt idx="94">
                  <c:v>1157.4371209999999</c:v>
                </c:pt>
                <c:pt idx="95">
                  <c:v>1165.217813</c:v>
                </c:pt>
                <c:pt idx="96">
                  <c:v>1172.950812</c:v>
                </c:pt>
                <c:pt idx="97">
                  <c:v>1180.6371349999999</c:v>
                </c:pt>
                <c:pt idx="98">
                  <c:v>1188.2777639999999</c:v>
                </c:pt>
                <c:pt idx="99">
                  <c:v>1195.8736449999999</c:v>
                </c:pt>
                <c:pt idx="100">
                  <c:v>1203.4256889999999</c:v>
                </c:pt>
                <c:pt idx="101">
                  <c:v>1210.9347789999999</c:v>
                </c:pt>
                <c:pt idx="102">
                  <c:v>1218.401764</c:v>
                </c:pt>
                <c:pt idx="103">
                  <c:v>1225.8274670000001</c:v>
                </c:pt>
                <c:pt idx="104">
                  <c:v>1233.212683</c:v>
                </c:pt>
                <c:pt idx="105">
                  <c:v>1240.5581810000001</c:v>
                </c:pt>
                <c:pt idx="106">
                  <c:v>1247.864705</c:v>
                </c:pt>
                <c:pt idx="107">
                  <c:v>1255.1329740000001</c:v>
                </c:pt>
                <c:pt idx="108">
                  <c:v>1262.3636879999999</c:v>
                </c:pt>
              </c:numCache>
            </c:numRef>
          </c:yVal>
          <c:smooth val="0"/>
        </c:ser>
        <c:ser>
          <c:idx val="7"/>
          <c:order val="1"/>
          <c:tx>
            <c:v>Hansen 80 % Q-ult</c:v>
          </c:tx>
          <c:spPr>
            <a:ln w="12700">
              <a:solidFill>
                <a:srgbClr val="C00000"/>
              </a:solidFill>
            </a:ln>
          </c:spPr>
          <c:marker>
            <c:symbol val="square"/>
            <c:size val="5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'Pile A3'!$AS$8:$AS$10</c:f>
              <c:numCache>
                <c:formatCode>General</c:formatCode>
                <c:ptCount val="3"/>
                <c:pt idx="0" formatCode="0.00">
                  <c:v>4.9972624970000004</c:v>
                </c:pt>
                <c:pt idx="2" formatCode="0.00">
                  <c:v>9.9945249940000007</c:v>
                </c:pt>
              </c:numCache>
            </c:numRef>
          </c:xVal>
          <c:yVal>
            <c:numRef>
              <c:f>'Pile A3'!$AT$8:$AT$10</c:f>
              <c:numCache>
                <c:formatCode>General</c:formatCode>
                <c:ptCount val="3"/>
                <c:pt idx="0" formatCode="#,##0">
                  <c:v>439.88391192</c:v>
                </c:pt>
                <c:pt idx="2" formatCode="#,##0">
                  <c:v>549.85488989999999</c:v>
                </c:pt>
              </c:numCache>
            </c:numRef>
          </c:yVal>
          <c:smooth val="0"/>
        </c:ser>
        <c:ser>
          <c:idx val="0"/>
          <c:order val="2"/>
          <c:tx>
            <c:v>Hansen 80% Curve</c:v>
          </c:tx>
          <c:spPr>
            <a:ln w="12700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'Pile A3'!$AN$7:$AN$115</c:f>
              <c:numCache>
                <c:formatCode>0.000</c:formatCode>
                <c:ptCount val="109"/>
                <c:pt idx="0">
                  <c:v>0</c:v>
                </c:pt>
                <c:pt idx="1">
                  <c:v>1.2417190000000001E-3</c:v>
                </c:pt>
                <c:pt idx="2">
                  <c:v>8.7598429999999998E-3</c:v>
                </c:pt>
                <c:pt idx="3">
                  <c:v>1.63188355E-2</c:v>
                </c:pt>
                <c:pt idx="4">
                  <c:v>2.3608678500000001E-2</c:v>
                </c:pt>
                <c:pt idx="5">
                  <c:v>3.0739249499999999E-2</c:v>
                </c:pt>
                <c:pt idx="6">
                  <c:v>3.77556005E-2</c:v>
                </c:pt>
                <c:pt idx="7">
                  <c:v>4.4681980500000003E-2</c:v>
                </c:pt>
                <c:pt idx="8">
                  <c:v>5.15334785E-2</c:v>
                </c:pt>
                <c:pt idx="9">
                  <c:v>5.832039E-2</c:v>
                </c:pt>
                <c:pt idx="10">
                  <c:v>6.5050210999999997E-2</c:v>
                </c:pt>
                <c:pt idx="11">
                  <c:v>7.1728664499999997E-2</c:v>
                </c:pt>
                <c:pt idx="12">
                  <c:v>0.13639837699999999</c:v>
                </c:pt>
                <c:pt idx="13">
                  <c:v>0.1983865205</c:v>
                </c:pt>
                <c:pt idx="14">
                  <c:v>0.25855899100000002</c:v>
                </c:pt>
                <c:pt idx="15">
                  <c:v>0.31738793399999998</c:v>
                </c:pt>
                <c:pt idx="16">
                  <c:v>0.3751776</c:v>
                </c:pt>
                <c:pt idx="17">
                  <c:v>0.43213968149999998</c:v>
                </c:pt>
                <c:pt idx="18">
                  <c:v>0.48842843349999998</c:v>
                </c:pt>
                <c:pt idx="19">
                  <c:v>0.54415993900000004</c:v>
                </c:pt>
                <c:pt idx="20">
                  <c:v>0.59942372399999999</c:v>
                </c:pt>
                <c:pt idx="21">
                  <c:v>0.87076353399999995</c:v>
                </c:pt>
                <c:pt idx="22">
                  <c:v>1.1368737115000001</c:v>
                </c:pt>
                <c:pt idx="23">
                  <c:v>1.3999525610000001</c:v>
                </c:pt>
                <c:pt idx="24">
                  <c:v>1.6610784759999999</c:v>
                </c:pt>
                <c:pt idx="25">
                  <c:v>1.9208507285</c:v>
                </c:pt>
                <c:pt idx="26">
                  <c:v>2.1796328030000001</c:v>
                </c:pt>
                <c:pt idx="27">
                  <c:v>2.4376600635000001</c:v>
                </c:pt>
                <c:pt idx="28">
                  <c:v>2.6950928625000001</c:v>
                </c:pt>
                <c:pt idx="29">
                  <c:v>2.9520449915000002</c:v>
                </c:pt>
                <c:pt idx="30">
                  <c:v>3.2085999434999999</c:v>
                </c:pt>
                <c:pt idx="31">
                  <c:v>3.4648207119999999</c:v>
                </c:pt>
                <c:pt idx="32">
                  <c:v>3.7207559620000001</c:v>
                </c:pt>
                <c:pt idx="33">
                  <c:v>3.9764440555</c:v>
                </c:pt>
                <c:pt idx="34">
                  <c:v>4.2319157699999996</c:v>
                </c:pt>
                <c:pt idx="35">
                  <c:v>4.4871961789999997</c:v>
                </c:pt>
                <c:pt idx="36">
                  <c:v>4.7423059869999999</c:v>
                </c:pt>
                <c:pt idx="37">
                  <c:v>4.9972624970000004</c:v>
                </c:pt>
                <c:pt idx="38">
                  <c:v>5.2520803249999997</c:v>
                </c:pt>
                <c:pt idx="39">
                  <c:v>5.7613480450000001</c:v>
                </c:pt>
                <c:pt idx="40">
                  <c:v>6.2701897950000003</c:v>
                </c:pt>
                <c:pt idx="41">
                  <c:v>6.7786669350000004</c:v>
                </c:pt>
                <c:pt idx="42">
                  <c:v>7.2868273549999998</c:v>
                </c:pt>
                <c:pt idx="43">
                  <c:v>7.794709245</c:v>
                </c:pt>
                <c:pt idx="44">
                  <c:v>8.3023436149999998</c:v>
                </c:pt>
                <c:pt idx="45">
                  <c:v>8.8097560450000003</c:v>
                </c:pt>
                <c:pt idx="46">
                  <c:v>9.3169679100000007</c:v>
                </c:pt>
                <c:pt idx="47">
                  <c:v>9.8239973149999997</c:v>
                </c:pt>
                <c:pt idx="48">
                  <c:v>10.330859719999999</c:v>
                </c:pt>
                <c:pt idx="49">
                  <c:v>10.83756848</c:v>
                </c:pt>
                <c:pt idx="50">
                  <c:v>11.344135215</c:v>
                </c:pt>
                <c:pt idx="51">
                  <c:v>11.85057011</c:v>
                </c:pt>
                <c:pt idx="52">
                  <c:v>12.356882154999999</c:v>
                </c:pt>
                <c:pt idx="53">
                  <c:v>12.863079340000001</c:v>
                </c:pt>
                <c:pt idx="54">
                  <c:v>13.369168795</c:v>
                </c:pt>
                <c:pt idx="55">
                  <c:v>13.875156915</c:v>
                </c:pt>
                <c:pt idx="56">
                  <c:v>14.381049474999999</c:v>
                </c:pt>
                <c:pt idx="57">
                  <c:v>14.886851699999999</c:v>
                </c:pt>
                <c:pt idx="58">
                  <c:v>15.392568345000001</c:v>
                </c:pt>
                <c:pt idx="59">
                  <c:v>15.89820374</c:v>
                </c:pt>
                <c:pt idx="60">
                  <c:v>16.403761865</c:v>
                </c:pt>
                <c:pt idx="61">
                  <c:v>16.909246355000001</c:v>
                </c:pt>
                <c:pt idx="62">
                  <c:v>17.41466058</c:v>
                </c:pt>
                <c:pt idx="63">
                  <c:v>17.920007635000001</c:v>
                </c:pt>
                <c:pt idx="64">
                  <c:v>18.425290395000001</c:v>
                </c:pt>
                <c:pt idx="65">
                  <c:v>18.93051153</c:v>
                </c:pt>
                <c:pt idx="66">
                  <c:v>19.435673520000002</c:v>
                </c:pt>
                <c:pt idx="67">
                  <c:v>19.940778675000001</c:v>
                </c:pt>
                <c:pt idx="68">
                  <c:v>20.445829164999999</c:v>
                </c:pt>
                <c:pt idx="69">
                  <c:v>20.950827005000001</c:v>
                </c:pt>
                <c:pt idx="70">
                  <c:v>21.455774099999999</c:v>
                </c:pt>
                <c:pt idx="71">
                  <c:v>21.960672225</c:v>
                </c:pt>
                <c:pt idx="72">
                  <c:v>22.465523064999999</c:v>
                </c:pt>
                <c:pt idx="73">
                  <c:v>22.970328195</c:v>
                </c:pt>
                <c:pt idx="74">
                  <c:v>23.475089104999999</c:v>
                </c:pt>
                <c:pt idx="75">
                  <c:v>23.979807205</c:v>
                </c:pt>
                <c:pt idx="76">
                  <c:v>24.484483834999999</c:v>
                </c:pt>
                <c:pt idx="77">
                  <c:v>24.989120244999999</c:v>
                </c:pt>
                <c:pt idx="78">
                  <c:v>25.493717645</c:v>
                </c:pt>
                <c:pt idx="79">
                  <c:v>25.998277170000001</c:v>
                </c:pt>
                <c:pt idx="80">
                  <c:v>26.502799899999999</c:v>
                </c:pt>
                <c:pt idx="81">
                  <c:v>27.007286860000001</c:v>
                </c:pt>
                <c:pt idx="82">
                  <c:v>27.511739039999998</c:v>
                </c:pt>
                <c:pt idx="83">
                  <c:v>28.016157365000002</c:v>
                </c:pt>
                <c:pt idx="84">
                  <c:v>28.52054274</c:v>
                </c:pt>
                <c:pt idx="85">
                  <c:v>29.024896004999999</c:v>
                </c:pt>
                <c:pt idx="86">
                  <c:v>29.529217984999999</c:v>
                </c:pt>
                <c:pt idx="87">
                  <c:v>30.033509455000001</c:v>
                </c:pt>
                <c:pt idx="88">
                  <c:v>30.537771169999999</c:v>
                </c:pt>
                <c:pt idx="89">
                  <c:v>31.042003834999999</c:v>
                </c:pt>
                <c:pt idx="90">
                  <c:v>31.546208140000001</c:v>
                </c:pt>
                <c:pt idx="91">
                  <c:v>32.050384755000003</c:v>
                </c:pt>
                <c:pt idx="92">
                  <c:v>32.5545343</c:v>
                </c:pt>
                <c:pt idx="93">
                  <c:v>33.05865739</c:v>
                </c:pt>
                <c:pt idx="94">
                  <c:v>33.562754615000003</c:v>
                </c:pt>
                <c:pt idx="95">
                  <c:v>34.06682653</c:v>
                </c:pt>
                <c:pt idx="96">
                  <c:v>34.570873685000002</c:v>
                </c:pt>
                <c:pt idx="97">
                  <c:v>35.074896600000002</c:v>
                </c:pt>
                <c:pt idx="98">
                  <c:v>35.578895774999999</c:v>
                </c:pt>
                <c:pt idx="99">
                  <c:v>36.082871705000002</c:v>
                </c:pt>
                <c:pt idx="100">
                  <c:v>36.58682486</c:v>
                </c:pt>
                <c:pt idx="101">
                  <c:v>37.090755684999998</c:v>
                </c:pt>
                <c:pt idx="102">
                  <c:v>37.594664620000003</c:v>
                </c:pt>
                <c:pt idx="103">
                  <c:v>38.098552095000002</c:v>
                </c:pt>
                <c:pt idx="104">
                  <c:v>38.60241851</c:v>
                </c:pt>
                <c:pt idx="105">
                  <c:v>39.106264275000001</c:v>
                </c:pt>
                <c:pt idx="106">
                  <c:v>39.610089760000001</c:v>
                </c:pt>
                <c:pt idx="107">
                  <c:v>40.113895345000003</c:v>
                </c:pt>
                <c:pt idx="108">
                  <c:v>40.617681384999997</c:v>
                </c:pt>
              </c:numCache>
            </c:numRef>
          </c:xVal>
          <c:yVal>
            <c:numRef>
              <c:f>'Pile A3'!$AO$7:$AO$115</c:f>
              <c:numCache>
                <c:formatCode>0.0</c:formatCode>
                <c:ptCount val="109"/>
                <c:pt idx="0">
                  <c:v>0</c:v>
                </c:pt>
                <c:pt idx="1">
                  <c:v>1.2586124895999999</c:v>
                </c:pt>
                <c:pt idx="2">
                  <c:v>6.7367780736</c:v>
                </c:pt>
                <c:pt idx="3">
                  <c:v>11.533309088000001</c:v>
                </c:pt>
                <c:pt idx="4">
                  <c:v>15.878882064000003</c:v>
                </c:pt>
                <c:pt idx="5">
                  <c:v>19.950256600000003</c:v>
                </c:pt>
                <c:pt idx="6">
                  <c:v>23.820454984000001</c:v>
                </c:pt>
                <c:pt idx="7">
                  <c:v>27.529145232000005</c:v>
                </c:pt>
                <c:pt idx="8">
                  <c:v>31.101269936000001</c:v>
                </c:pt>
                <c:pt idx="9">
                  <c:v>34.554045303999999</c:v>
                </c:pt>
                <c:pt idx="10">
                  <c:v>37.900152984000002</c:v>
                </c:pt>
                <c:pt idx="11">
                  <c:v>41.149392664000004</c:v>
                </c:pt>
                <c:pt idx="12">
                  <c:v>69.566890504</c:v>
                </c:pt>
                <c:pt idx="13">
                  <c:v>92.713267760000008</c:v>
                </c:pt>
                <c:pt idx="14">
                  <c:v>112.24668088000001</c:v>
                </c:pt>
                <c:pt idx="15">
                  <c:v>129.09925616000001</c:v>
                </c:pt>
                <c:pt idx="16">
                  <c:v>143.87858607999999</c:v>
                </c:pt>
                <c:pt idx="17">
                  <c:v>157.00927568</c:v>
                </c:pt>
                <c:pt idx="18">
                  <c:v>168.80114248000001</c:v>
                </c:pt>
                <c:pt idx="19">
                  <c:v>179.48732448000001</c:v>
                </c:pt>
                <c:pt idx="20">
                  <c:v>189.24748992000002</c:v>
                </c:pt>
                <c:pt idx="21">
                  <c:v>228.23701752000002</c:v>
                </c:pt>
                <c:pt idx="22">
                  <c:v>256.99902839999999</c:v>
                </c:pt>
                <c:pt idx="23">
                  <c:v>279.89863664000001</c:v>
                </c:pt>
                <c:pt idx="24">
                  <c:v>299.06229447999999</c:v>
                </c:pt>
                <c:pt idx="25">
                  <c:v>315.66368888000005</c:v>
                </c:pt>
                <c:pt idx="26">
                  <c:v>330.40995088</c:v>
                </c:pt>
                <c:pt idx="27">
                  <c:v>343.75591432000004</c:v>
                </c:pt>
                <c:pt idx="28">
                  <c:v>356.00940704000004</c:v>
                </c:pt>
                <c:pt idx="29">
                  <c:v>367.38744256000001</c:v>
                </c:pt>
                <c:pt idx="30">
                  <c:v>378.04822239999999</c:v>
                </c:pt>
                <c:pt idx="31">
                  <c:v>388.11034807999999</c:v>
                </c:pt>
                <c:pt idx="32">
                  <c:v>397.66486992</c:v>
                </c:pt>
                <c:pt idx="33">
                  <c:v>406.78312752000005</c:v>
                </c:pt>
                <c:pt idx="34">
                  <c:v>415.52201456000006</c:v>
                </c:pt>
                <c:pt idx="35">
                  <c:v>423.92761303999998</c:v>
                </c:pt>
                <c:pt idx="36">
                  <c:v>432.03776200000004</c:v>
                </c:pt>
                <c:pt idx="37">
                  <c:v>439.88391192</c:v>
                </c:pt>
                <c:pt idx="38">
                  <c:v>447.49248920000002</c:v>
                </c:pt>
                <c:pt idx="39">
                  <c:v>462.08338824000003</c:v>
                </c:pt>
                <c:pt idx="40">
                  <c:v>475.95455032000001</c:v>
                </c:pt>
                <c:pt idx="41">
                  <c:v>489.21461280000005</c:v>
                </c:pt>
                <c:pt idx="42">
                  <c:v>501.94764464000002</c:v>
                </c:pt>
                <c:pt idx="43">
                  <c:v>514.22014904000002</c:v>
                </c:pt>
                <c:pt idx="44">
                  <c:v>526.08573120000005</c:v>
                </c:pt>
                <c:pt idx="45">
                  <c:v>537.58830512000009</c:v>
                </c:pt>
                <c:pt idx="46">
                  <c:v>548.76435647999995</c:v>
                </c:pt>
                <c:pt idx="47">
                  <c:v>559.64457632000006</c:v>
                </c:pt>
                <c:pt idx="48">
                  <c:v>570.25506464</c:v>
                </c:pt>
                <c:pt idx="49">
                  <c:v>580.61823351999999</c:v>
                </c:pt>
                <c:pt idx="50">
                  <c:v>590.75349616000005</c:v>
                </c:pt>
                <c:pt idx="51">
                  <c:v>600.67779920000009</c:v>
                </c:pt>
                <c:pt idx="52">
                  <c:v>610.40604071999996</c:v>
                </c:pt>
                <c:pt idx="53">
                  <c:v>619.95140176000007</c:v>
                </c:pt>
                <c:pt idx="54">
                  <c:v>629.32561183999997</c:v>
                </c:pt>
                <c:pt idx="55">
                  <c:v>638.53916440000012</c:v>
                </c:pt>
                <c:pt idx="56">
                  <c:v>647.60149272000001</c:v>
                </c:pt>
                <c:pt idx="57">
                  <c:v>656.52111488000003</c:v>
                </c:pt>
                <c:pt idx="58">
                  <c:v>665.3057547200001</c:v>
                </c:pt>
                <c:pt idx="59">
                  <c:v>673.96244224000009</c:v>
                </c:pt>
                <c:pt idx="60">
                  <c:v>682.49759863999998</c:v>
                </c:pt>
                <c:pt idx="61">
                  <c:v>690.91710864000004</c:v>
                </c:pt>
                <c:pt idx="62">
                  <c:v>699.22638144000007</c:v>
                </c:pt>
                <c:pt idx="63">
                  <c:v>707.43040375999999</c:v>
                </c:pt>
                <c:pt idx="64">
                  <c:v>715.53378487999998</c:v>
                </c:pt>
                <c:pt idx="65">
                  <c:v>723.54079608000006</c:v>
                </c:pt>
                <c:pt idx="66">
                  <c:v>731.45540472000005</c:v>
                </c:pt>
                <c:pt idx="67">
                  <c:v>739.28130400000009</c:v>
                </c:pt>
                <c:pt idx="68">
                  <c:v>747.02193920000002</c:v>
                </c:pt>
                <c:pt idx="69">
                  <c:v>754.68053056000008</c:v>
                </c:pt>
                <c:pt idx="70">
                  <c:v>762.26009376000002</c:v>
                </c:pt>
                <c:pt idx="71">
                  <c:v>769.7634576800001</c:v>
                </c:pt>
                <c:pt idx="72">
                  <c:v>777.19328080000003</c:v>
                </c:pt>
                <c:pt idx="73">
                  <c:v>784.5520648800001</c:v>
                </c:pt>
                <c:pt idx="74">
                  <c:v>791.84216839999999</c:v>
                </c:pt>
                <c:pt idx="75">
                  <c:v>799.06581744000005</c:v>
                </c:pt>
                <c:pt idx="76">
                  <c:v>806.22511600000007</c:v>
                </c:pt>
                <c:pt idx="77">
                  <c:v>813.32205680000004</c:v>
                </c:pt>
                <c:pt idx="78">
                  <c:v>820.35852639999996</c:v>
                </c:pt>
                <c:pt idx="79">
                  <c:v>827.33631520000006</c:v>
                </c:pt>
                <c:pt idx="80">
                  <c:v>834.25712559999999</c:v>
                </c:pt>
                <c:pt idx="81">
                  <c:v>841.12257439999996</c:v>
                </c:pt>
                <c:pt idx="82">
                  <c:v>847.93420160000005</c:v>
                </c:pt>
                <c:pt idx="83">
                  <c:v>854.69347519999997</c:v>
                </c:pt>
                <c:pt idx="84">
                  <c:v>861.40179360000002</c:v>
                </c:pt>
                <c:pt idx="85">
                  <c:v>868.06049359999997</c:v>
                </c:pt>
                <c:pt idx="86">
                  <c:v>874.67085200000008</c:v>
                </c:pt>
                <c:pt idx="87">
                  <c:v>881.23408960000006</c:v>
                </c:pt>
                <c:pt idx="88">
                  <c:v>887.7513752000001</c:v>
                </c:pt>
                <c:pt idx="89">
                  <c:v>894.22382800000003</c:v>
                </c:pt>
                <c:pt idx="90">
                  <c:v>900.65252240000018</c:v>
                </c:pt>
                <c:pt idx="91">
                  <c:v>907.03848720000008</c:v>
                </c:pt>
                <c:pt idx="92">
                  <c:v>913.38271040000006</c:v>
                </c:pt>
                <c:pt idx="93">
                  <c:v>919.68614240000011</c:v>
                </c:pt>
                <c:pt idx="94">
                  <c:v>925.94969679999997</c:v>
                </c:pt>
                <c:pt idx="95">
                  <c:v>932.17425040000001</c:v>
                </c:pt>
                <c:pt idx="96">
                  <c:v>938.3606496000001</c:v>
                </c:pt>
                <c:pt idx="97">
                  <c:v>944.50970800000005</c:v>
                </c:pt>
                <c:pt idx="98">
                  <c:v>950.62221120000004</c:v>
                </c:pt>
                <c:pt idx="99">
                  <c:v>956.69891599999994</c:v>
                </c:pt>
                <c:pt idx="100">
                  <c:v>962.74055120000003</c:v>
                </c:pt>
                <c:pt idx="101">
                  <c:v>968.74782319999997</c:v>
                </c:pt>
                <c:pt idx="102">
                  <c:v>974.72141120000003</c:v>
                </c:pt>
                <c:pt idx="103">
                  <c:v>980.66197360000012</c:v>
                </c:pt>
                <c:pt idx="104">
                  <c:v>986.5701464</c:v>
                </c:pt>
                <c:pt idx="105">
                  <c:v>992.44654480000008</c:v>
                </c:pt>
                <c:pt idx="106">
                  <c:v>998.29176400000006</c:v>
                </c:pt>
                <c:pt idx="107">
                  <c:v>1004.1063792000001</c:v>
                </c:pt>
                <c:pt idx="108">
                  <c:v>1009.8909504</c:v>
                </c:pt>
              </c:numCache>
            </c:numRef>
          </c:yVal>
          <c:smooth val="0"/>
        </c:ser>
        <c:ser>
          <c:idx val="1"/>
          <c:order val="3"/>
          <c:tx>
            <c:v>Hansen 90%, Q-ult</c:v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'Pile A3'!$AS$10</c:f>
              <c:numCache>
                <c:formatCode>0.00</c:formatCode>
                <c:ptCount val="1"/>
                <c:pt idx="0">
                  <c:v>9.9945249940000007</c:v>
                </c:pt>
              </c:numCache>
            </c:numRef>
          </c:xVal>
          <c:yVal>
            <c:numRef>
              <c:f>'Pile A3'!$AT$10</c:f>
              <c:numCache>
                <c:formatCode>#,##0</c:formatCode>
                <c:ptCount val="1"/>
                <c:pt idx="0">
                  <c:v>549.85488989999999</c:v>
                </c:pt>
              </c:numCache>
            </c:numRef>
          </c:yVal>
          <c:smooth val="0"/>
        </c:ser>
        <c:ser>
          <c:idx val="2"/>
          <c:order val="4"/>
          <c:tx>
            <c:v>Hansen 90 % Curve</c:v>
          </c:tx>
          <c:marker>
            <c:symbol val="none"/>
          </c:marker>
          <c:xVal>
            <c:numRef>
              <c:f>'Pile A3'!$AP$7:$AP$115</c:f>
              <c:numCache>
                <c:formatCode>0.000</c:formatCode>
                <c:ptCount val="109"/>
                <c:pt idx="0">
                  <c:v>0</c:v>
                </c:pt>
                <c:pt idx="1">
                  <c:v>6.2085950000000003E-4</c:v>
                </c:pt>
                <c:pt idx="2">
                  <c:v>4.3799214999999999E-3</c:v>
                </c:pt>
                <c:pt idx="3">
                  <c:v>8.15941775E-3</c:v>
                </c:pt>
                <c:pt idx="4">
                  <c:v>1.180433925E-2</c:v>
                </c:pt>
                <c:pt idx="5">
                  <c:v>1.536962475E-2</c:v>
                </c:pt>
                <c:pt idx="6">
                  <c:v>1.887780025E-2</c:v>
                </c:pt>
                <c:pt idx="7">
                  <c:v>2.2340990250000001E-2</c:v>
                </c:pt>
                <c:pt idx="8">
                  <c:v>2.576673925E-2</c:v>
                </c:pt>
                <c:pt idx="9">
                  <c:v>2.9160195E-2</c:v>
                </c:pt>
                <c:pt idx="10">
                  <c:v>3.2525105499999998E-2</c:v>
                </c:pt>
                <c:pt idx="11">
                  <c:v>3.5864332249999999E-2</c:v>
                </c:pt>
                <c:pt idx="12">
                  <c:v>6.8199188499999994E-2</c:v>
                </c:pt>
                <c:pt idx="13">
                  <c:v>9.9193260249999998E-2</c:v>
                </c:pt>
                <c:pt idx="14">
                  <c:v>0.12927949550000001</c:v>
                </c:pt>
                <c:pt idx="15">
                  <c:v>0.15869396699999999</c:v>
                </c:pt>
                <c:pt idx="16">
                  <c:v>0.1875888</c:v>
                </c:pt>
                <c:pt idx="17">
                  <c:v>0.21606984074999999</c:v>
                </c:pt>
                <c:pt idx="18">
                  <c:v>0.24421421674999999</c:v>
                </c:pt>
                <c:pt idx="19">
                  <c:v>0.27207996950000002</c:v>
                </c:pt>
                <c:pt idx="20">
                  <c:v>0.299711862</c:v>
                </c:pt>
                <c:pt idx="21">
                  <c:v>0.43538176699999998</c:v>
                </c:pt>
                <c:pt idx="22">
                  <c:v>0.56843685575000003</c:v>
                </c:pt>
                <c:pt idx="23">
                  <c:v>0.69997628050000005</c:v>
                </c:pt>
                <c:pt idx="24">
                  <c:v>0.83053923799999996</c:v>
                </c:pt>
                <c:pt idx="25">
                  <c:v>0.96042536425000002</c:v>
                </c:pt>
                <c:pt idx="26">
                  <c:v>1.0898164015</c:v>
                </c:pt>
                <c:pt idx="27">
                  <c:v>1.21883003175</c:v>
                </c:pt>
                <c:pt idx="28">
                  <c:v>1.3475464312500001</c:v>
                </c:pt>
                <c:pt idx="29">
                  <c:v>1.4760224957500001</c:v>
                </c:pt>
                <c:pt idx="30">
                  <c:v>1.6042999717499999</c:v>
                </c:pt>
                <c:pt idx="31">
                  <c:v>1.7324103559999999</c:v>
                </c:pt>
                <c:pt idx="32">
                  <c:v>1.8603779810000001</c:v>
                </c:pt>
                <c:pt idx="33">
                  <c:v>1.98822202775</c:v>
                </c:pt>
                <c:pt idx="34">
                  <c:v>2.1159578849999998</c:v>
                </c:pt>
                <c:pt idx="35">
                  <c:v>2.2435980894999998</c:v>
                </c:pt>
                <c:pt idx="36">
                  <c:v>2.3711529935</c:v>
                </c:pt>
                <c:pt idx="37">
                  <c:v>2.4986312485000002</c:v>
                </c:pt>
                <c:pt idx="38">
                  <c:v>2.6260401624999998</c:v>
                </c:pt>
                <c:pt idx="39">
                  <c:v>2.8806740225</c:v>
                </c:pt>
                <c:pt idx="40">
                  <c:v>3.1350948975000001</c:v>
                </c:pt>
                <c:pt idx="41">
                  <c:v>3.3893334675000002</c:v>
                </c:pt>
                <c:pt idx="42">
                  <c:v>3.6434136774999999</c:v>
                </c:pt>
                <c:pt idx="43">
                  <c:v>3.8973546225</c:v>
                </c:pt>
                <c:pt idx="44">
                  <c:v>4.1511718074999999</c:v>
                </c:pt>
                <c:pt idx="45">
                  <c:v>4.4048780225000002</c:v>
                </c:pt>
                <c:pt idx="46">
                  <c:v>4.6584839550000003</c:v>
                </c:pt>
                <c:pt idx="47">
                  <c:v>4.9119986574999999</c:v>
                </c:pt>
                <c:pt idx="48">
                  <c:v>5.1654298599999997</c:v>
                </c:pt>
                <c:pt idx="49">
                  <c:v>5.4187842399999999</c:v>
                </c:pt>
                <c:pt idx="50">
                  <c:v>5.6720676074999998</c:v>
                </c:pt>
                <c:pt idx="51">
                  <c:v>5.9252850549999998</c:v>
                </c:pt>
                <c:pt idx="52">
                  <c:v>6.1784410774999996</c:v>
                </c:pt>
                <c:pt idx="53">
                  <c:v>6.4315396700000003</c:v>
                </c:pt>
                <c:pt idx="54">
                  <c:v>6.6845843975000001</c:v>
                </c:pt>
                <c:pt idx="55">
                  <c:v>6.9375784574999999</c:v>
                </c:pt>
                <c:pt idx="56">
                  <c:v>7.1905247374999997</c:v>
                </c:pt>
                <c:pt idx="57">
                  <c:v>7.4434258499999997</c:v>
                </c:pt>
                <c:pt idx="58">
                  <c:v>7.6962841725000004</c:v>
                </c:pt>
                <c:pt idx="59">
                  <c:v>7.9491018699999998</c:v>
                </c:pt>
                <c:pt idx="60">
                  <c:v>8.2018809324999999</c:v>
                </c:pt>
                <c:pt idx="61">
                  <c:v>8.4546231775000003</c:v>
                </c:pt>
                <c:pt idx="62">
                  <c:v>8.7073302899999998</c:v>
                </c:pt>
                <c:pt idx="63">
                  <c:v>8.9600038175000005</c:v>
                </c:pt>
                <c:pt idx="64">
                  <c:v>9.2126451975000005</c:v>
                </c:pt>
                <c:pt idx="65">
                  <c:v>9.4652557650000002</c:v>
                </c:pt>
                <c:pt idx="66">
                  <c:v>9.7178367600000009</c:v>
                </c:pt>
                <c:pt idx="67">
                  <c:v>9.9703893375000003</c:v>
                </c:pt>
                <c:pt idx="68">
                  <c:v>10.2229145825</c:v>
                </c:pt>
                <c:pt idx="69">
                  <c:v>10.4754135025</c:v>
                </c:pt>
                <c:pt idx="70">
                  <c:v>10.72788705</c:v>
                </c:pt>
                <c:pt idx="71">
                  <c:v>10.9803361125</c:v>
                </c:pt>
                <c:pt idx="72">
                  <c:v>11.2327615325</c:v>
                </c:pt>
                <c:pt idx="73">
                  <c:v>11.4851640975</c:v>
                </c:pt>
                <c:pt idx="74">
                  <c:v>11.737544552499999</c:v>
                </c:pt>
                <c:pt idx="75">
                  <c:v>11.9899036025</c:v>
                </c:pt>
                <c:pt idx="76">
                  <c:v>12.242241917499999</c:v>
                </c:pt>
                <c:pt idx="77">
                  <c:v>12.494560122499999</c:v>
                </c:pt>
                <c:pt idx="78">
                  <c:v>12.7468588225</c:v>
                </c:pt>
                <c:pt idx="79">
                  <c:v>12.999138585000001</c:v>
                </c:pt>
                <c:pt idx="80">
                  <c:v>13.25139995</c:v>
                </c:pt>
                <c:pt idx="81">
                  <c:v>13.50364343</c:v>
                </c:pt>
                <c:pt idx="82">
                  <c:v>13.755869519999999</c:v>
                </c:pt>
                <c:pt idx="83">
                  <c:v>14.008078682500001</c:v>
                </c:pt>
                <c:pt idx="84">
                  <c:v>14.26027137</c:v>
                </c:pt>
                <c:pt idx="85">
                  <c:v>14.512448002499999</c:v>
                </c:pt>
                <c:pt idx="86">
                  <c:v>14.764608992499999</c:v>
                </c:pt>
                <c:pt idx="87">
                  <c:v>15.0167547275</c:v>
                </c:pt>
                <c:pt idx="88">
                  <c:v>15.268885585</c:v>
                </c:pt>
                <c:pt idx="89">
                  <c:v>15.5210019175</c:v>
                </c:pt>
                <c:pt idx="90">
                  <c:v>15.77310407</c:v>
                </c:pt>
                <c:pt idx="91">
                  <c:v>16.025192377500002</c:v>
                </c:pt>
                <c:pt idx="92">
                  <c:v>16.27726715</c:v>
                </c:pt>
                <c:pt idx="93">
                  <c:v>16.529328695</c:v>
                </c:pt>
                <c:pt idx="94">
                  <c:v>16.781377307500001</c:v>
                </c:pt>
                <c:pt idx="95">
                  <c:v>17.033413265</c:v>
                </c:pt>
                <c:pt idx="96">
                  <c:v>17.285436842500001</c:v>
                </c:pt>
                <c:pt idx="97">
                  <c:v>17.537448300000001</c:v>
                </c:pt>
                <c:pt idx="98">
                  <c:v>17.7894478875</c:v>
                </c:pt>
                <c:pt idx="99">
                  <c:v>18.041435852500001</c:v>
                </c:pt>
                <c:pt idx="100">
                  <c:v>18.29341243</c:v>
                </c:pt>
                <c:pt idx="101">
                  <c:v>18.545377842499999</c:v>
                </c:pt>
                <c:pt idx="102">
                  <c:v>18.797332310000002</c:v>
                </c:pt>
                <c:pt idx="103">
                  <c:v>19.049276047500001</c:v>
                </c:pt>
                <c:pt idx="104">
                  <c:v>19.301209255</c:v>
                </c:pt>
                <c:pt idx="105">
                  <c:v>19.5531321375</c:v>
                </c:pt>
                <c:pt idx="106">
                  <c:v>19.805044880000001</c:v>
                </c:pt>
                <c:pt idx="107">
                  <c:v>20.056947672500002</c:v>
                </c:pt>
                <c:pt idx="108">
                  <c:v>20.308840692499999</c:v>
                </c:pt>
              </c:numCache>
            </c:numRef>
          </c:xVal>
          <c:yVal>
            <c:numRef>
              <c:f>'Pile A3'!$AQ$7:$AQ$115</c:f>
              <c:numCache>
                <c:formatCode>0.0</c:formatCode>
                <c:ptCount val="109"/>
                <c:pt idx="0">
                  <c:v>0</c:v>
                </c:pt>
                <c:pt idx="1">
                  <c:v>1.4159390508</c:v>
                </c:pt>
                <c:pt idx="2">
                  <c:v>7.5788753328</c:v>
                </c:pt>
                <c:pt idx="3">
                  <c:v>12.974972724000001</c:v>
                </c:pt>
                <c:pt idx="4">
                  <c:v>17.863742322</c:v>
                </c:pt>
                <c:pt idx="5">
                  <c:v>22.444038675000002</c:v>
                </c:pt>
                <c:pt idx="6">
                  <c:v>26.798011856999999</c:v>
                </c:pt>
                <c:pt idx="7">
                  <c:v>30.970288386000004</c:v>
                </c:pt>
                <c:pt idx="8">
                  <c:v>34.988928678000001</c:v>
                </c:pt>
                <c:pt idx="9">
                  <c:v>38.873300966999999</c:v>
                </c:pt>
                <c:pt idx="10">
                  <c:v>42.637672107</c:v>
                </c:pt>
                <c:pt idx="11">
                  <c:v>46.293066746999997</c:v>
                </c:pt>
                <c:pt idx="12">
                  <c:v>78.262751817000009</c:v>
                </c:pt>
                <c:pt idx="13">
                  <c:v>104.30242622999999</c:v>
                </c:pt>
                <c:pt idx="14">
                  <c:v>126.27751599000001</c:v>
                </c:pt>
                <c:pt idx="15">
                  <c:v>145.23666318000002</c:v>
                </c:pt>
                <c:pt idx="16">
                  <c:v>161.86340934</c:v>
                </c:pt>
                <c:pt idx="17">
                  <c:v>176.63543514</c:v>
                </c:pt>
                <c:pt idx="18">
                  <c:v>189.90128529</c:v>
                </c:pt>
                <c:pt idx="19">
                  <c:v>201.92324004000002</c:v>
                </c:pt>
                <c:pt idx="20">
                  <c:v>212.90342616000001</c:v>
                </c:pt>
                <c:pt idx="21">
                  <c:v>256.76664471000004</c:v>
                </c:pt>
                <c:pt idx="22">
                  <c:v>289.12390694999999</c:v>
                </c:pt>
                <c:pt idx="23">
                  <c:v>314.88596622</c:v>
                </c:pt>
                <c:pt idx="24">
                  <c:v>336.44508129000002</c:v>
                </c:pt>
                <c:pt idx="25">
                  <c:v>355.12164999000004</c:v>
                </c:pt>
                <c:pt idx="26">
                  <c:v>371.71119474</c:v>
                </c:pt>
                <c:pt idx="27">
                  <c:v>386.72540361</c:v>
                </c:pt>
                <c:pt idx="28">
                  <c:v>400.51058291999999</c:v>
                </c:pt>
                <c:pt idx="29">
                  <c:v>413.31087288000003</c:v>
                </c:pt>
                <c:pt idx="30">
                  <c:v>425.30425020000001</c:v>
                </c:pt>
                <c:pt idx="31">
                  <c:v>436.62414159000002</c:v>
                </c:pt>
                <c:pt idx="32">
                  <c:v>447.37297866</c:v>
                </c:pt>
                <c:pt idx="33">
                  <c:v>457.63101846000001</c:v>
                </c:pt>
                <c:pt idx="34">
                  <c:v>467.46226638000002</c:v>
                </c:pt>
                <c:pt idx="35">
                  <c:v>476.91856466999997</c:v>
                </c:pt>
                <c:pt idx="36">
                  <c:v>486.04248225000003</c:v>
                </c:pt>
                <c:pt idx="37">
                  <c:v>494.86940091000002</c:v>
                </c:pt>
                <c:pt idx="38">
                  <c:v>503.42905035000001</c:v>
                </c:pt>
                <c:pt idx="39">
                  <c:v>519.84381177</c:v>
                </c:pt>
                <c:pt idx="40">
                  <c:v>535.44886911000003</c:v>
                </c:pt>
                <c:pt idx="41">
                  <c:v>550.3664394000001</c:v>
                </c:pt>
                <c:pt idx="42">
                  <c:v>564.69110022000007</c:v>
                </c:pt>
                <c:pt idx="43">
                  <c:v>578.49766766999994</c:v>
                </c:pt>
                <c:pt idx="44">
                  <c:v>591.84644760000003</c:v>
                </c:pt>
                <c:pt idx="45">
                  <c:v>604.78684326000007</c:v>
                </c:pt>
                <c:pt idx="46">
                  <c:v>617.35990103999995</c:v>
                </c:pt>
                <c:pt idx="47">
                  <c:v>629.60014836000005</c:v>
                </c:pt>
                <c:pt idx="48">
                  <c:v>641.53694772000006</c:v>
                </c:pt>
                <c:pt idx="49">
                  <c:v>653.19551271</c:v>
                </c:pt>
                <c:pt idx="50">
                  <c:v>664.5976831800001</c:v>
                </c:pt>
                <c:pt idx="51">
                  <c:v>675.76252410000006</c:v>
                </c:pt>
                <c:pt idx="52">
                  <c:v>686.70679581000002</c:v>
                </c:pt>
                <c:pt idx="53">
                  <c:v>697.44532698000012</c:v>
                </c:pt>
                <c:pt idx="54">
                  <c:v>707.99131332000002</c:v>
                </c:pt>
                <c:pt idx="55">
                  <c:v>718.35655995000002</c:v>
                </c:pt>
                <c:pt idx="56">
                  <c:v>728.55167931000005</c:v>
                </c:pt>
                <c:pt idx="57">
                  <c:v>738.58625424000002</c:v>
                </c:pt>
                <c:pt idx="58">
                  <c:v>748.46897406000005</c:v>
                </c:pt>
                <c:pt idx="59">
                  <c:v>758.20774752</c:v>
                </c:pt>
                <c:pt idx="60">
                  <c:v>767.80979847000003</c:v>
                </c:pt>
                <c:pt idx="61">
                  <c:v>777.28174721999994</c:v>
                </c:pt>
                <c:pt idx="62">
                  <c:v>786.62967911999999</c:v>
                </c:pt>
                <c:pt idx="63">
                  <c:v>795.85920423000005</c:v>
                </c:pt>
                <c:pt idx="64">
                  <c:v>804.97550798999998</c:v>
                </c:pt>
                <c:pt idx="65">
                  <c:v>813.98339558999999</c:v>
                </c:pt>
                <c:pt idx="66">
                  <c:v>822.88733031000004</c:v>
                </c:pt>
                <c:pt idx="67">
                  <c:v>831.69146699999999</c:v>
                </c:pt>
                <c:pt idx="68">
                  <c:v>840.39968160000001</c:v>
                </c:pt>
                <c:pt idx="69">
                  <c:v>849.01559687999998</c:v>
                </c:pt>
                <c:pt idx="70">
                  <c:v>857.54260548000002</c:v>
                </c:pt>
                <c:pt idx="71">
                  <c:v>865.98388989</c:v>
                </c:pt>
                <c:pt idx="72">
                  <c:v>874.34244089999993</c:v>
                </c:pt>
                <c:pt idx="73">
                  <c:v>882.62107299000002</c:v>
                </c:pt>
                <c:pt idx="74">
                  <c:v>890.82243945000005</c:v>
                </c:pt>
                <c:pt idx="75">
                  <c:v>898.94904462</c:v>
                </c:pt>
                <c:pt idx="76">
                  <c:v>907.00325550000002</c:v>
                </c:pt>
                <c:pt idx="77">
                  <c:v>914.9873139</c:v>
                </c:pt>
                <c:pt idx="78">
                  <c:v>922.9033422</c:v>
                </c:pt>
                <c:pt idx="79">
                  <c:v>930.75335459999997</c:v>
                </c:pt>
                <c:pt idx="80">
                  <c:v>938.53926629999989</c:v>
                </c:pt>
                <c:pt idx="81">
                  <c:v>946.2628962</c:v>
                </c:pt>
                <c:pt idx="82">
                  <c:v>953.92597680000006</c:v>
                </c:pt>
                <c:pt idx="83">
                  <c:v>961.53015959999993</c:v>
                </c:pt>
                <c:pt idx="84">
                  <c:v>969.07701780000002</c:v>
                </c:pt>
                <c:pt idx="85">
                  <c:v>976.56805529999997</c:v>
                </c:pt>
                <c:pt idx="86">
                  <c:v>984.00470849999999</c:v>
                </c:pt>
                <c:pt idx="87">
                  <c:v>991.38835080000001</c:v>
                </c:pt>
                <c:pt idx="88">
                  <c:v>998.72029710000015</c:v>
                </c:pt>
                <c:pt idx="89">
                  <c:v>1006.0018064999999</c:v>
                </c:pt>
                <c:pt idx="90">
                  <c:v>1013.2340877000001</c:v>
                </c:pt>
                <c:pt idx="91">
                  <c:v>1020.4182981000001</c:v>
                </c:pt>
                <c:pt idx="92">
                  <c:v>1027.5555492000001</c:v>
                </c:pt>
                <c:pt idx="93">
                  <c:v>1034.6469102000001</c:v>
                </c:pt>
                <c:pt idx="94">
                  <c:v>1041.6934088999999</c:v>
                </c:pt>
                <c:pt idx="95">
                  <c:v>1048.6960317</c:v>
                </c:pt>
                <c:pt idx="96">
                  <c:v>1055.6557308000001</c:v>
                </c:pt>
                <c:pt idx="97">
                  <c:v>1062.5734215</c:v>
                </c:pt>
                <c:pt idx="98">
                  <c:v>1069.4499876</c:v>
                </c:pt>
                <c:pt idx="99">
                  <c:v>1076.2862805</c:v>
                </c:pt>
                <c:pt idx="100">
                  <c:v>1083.0831200999999</c:v>
                </c:pt>
                <c:pt idx="101">
                  <c:v>1089.8413011</c:v>
                </c:pt>
                <c:pt idx="102">
                  <c:v>1096.5615875999999</c:v>
                </c:pt>
                <c:pt idx="103">
                  <c:v>1103.2447203000002</c:v>
                </c:pt>
                <c:pt idx="104">
                  <c:v>1109.8914147</c:v>
                </c:pt>
                <c:pt idx="105">
                  <c:v>1116.5023629000002</c:v>
                </c:pt>
                <c:pt idx="106">
                  <c:v>1123.0782345</c:v>
                </c:pt>
                <c:pt idx="107">
                  <c:v>1129.6196766</c:v>
                </c:pt>
                <c:pt idx="108">
                  <c:v>1136.1273191999999</c:v>
                </c:pt>
              </c:numCache>
            </c:numRef>
          </c:yVal>
          <c:smooth val="0"/>
        </c:ser>
        <c:ser>
          <c:idx val="3"/>
          <c:order val="5"/>
          <c:tx>
            <c:v>Hanseb 80 % Q-ult</c:v>
          </c:tx>
          <c:marker>
            <c:symbol val="none"/>
          </c:marker>
          <c:xVal>
            <c:numRef>
              <c:f>'Pile A3'!$AS$10</c:f>
              <c:numCache>
                <c:formatCode>0.00</c:formatCode>
                <c:ptCount val="1"/>
                <c:pt idx="0">
                  <c:v>9.9945249940000007</c:v>
                </c:pt>
              </c:numCache>
            </c:numRef>
          </c:xVal>
          <c:yVal>
            <c:numRef>
              <c:f>'Pile A3'!$AT$10</c:f>
              <c:numCache>
                <c:formatCode>#,##0</c:formatCode>
                <c:ptCount val="1"/>
                <c:pt idx="0">
                  <c:v>549.85488989999999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331208"/>
        <c:axId val="486331600"/>
      </c:scatterChart>
      <c:valAx>
        <c:axId val="486331208"/>
        <c:scaling>
          <c:orientation val="minMax"/>
          <c:max val="30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MOVEMENT  (mm</a:t>
                </a:r>
                <a:r>
                  <a:rPr lang="en-CA"/>
                  <a:t>)</a:t>
                </a:r>
              </a:p>
            </c:rich>
          </c:tx>
          <c:layout>
            <c:manualLayout>
              <c:xMode val="edge"/>
              <c:yMode val="edge"/>
              <c:x val="0.4011162157989393"/>
              <c:y val="0.91390236220472443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6331600"/>
        <c:crosses val="autoZero"/>
        <c:crossBetween val="midCat"/>
        <c:minorUnit val="5"/>
      </c:valAx>
      <c:valAx>
        <c:axId val="486331600"/>
        <c:scaling>
          <c:orientation val="minMax"/>
          <c:max val="800"/>
          <c:min val="0"/>
        </c:scaling>
        <c:delete val="0"/>
        <c:axPos val="l"/>
        <c:majorGridlines>
          <c:spPr>
            <a:ln w="9525"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LOAD  (kN)</a:t>
                </a:r>
              </a:p>
            </c:rich>
          </c:tx>
          <c:layout>
            <c:manualLayout>
              <c:xMode val="edge"/>
              <c:yMode val="edge"/>
              <c:x val="2.7673121376726641E-2"/>
              <c:y val="0.32503880411175107"/>
            </c:manualLayout>
          </c:layout>
          <c:overlay val="0"/>
        </c:title>
        <c:numFmt formatCode="#,##0" sourceLinked="1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6331208"/>
        <c:crossesAt val="-10"/>
        <c:crossBetween val="midCat"/>
        <c:minorUnit val="100"/>
      </c:valAx>
      <c:spPr>
        <a:ln>
          <a:solidFill>
            <a:schemeClr val="tx1"/>
          </a:solidFill>
        </a:ln>
      </c:spPr>
    </c:plotArea>
    <c:plotVisOnly val="1"/>
    <c:dispBlanksAs val="span"/>
    <c:showDLblsOverMax val="0"/>
  </c:chart>
  <c:spPr>
    <a:ln>
      <a:noFill/>
    </a:ln>
  </c:spPr>
  <c:printSettings>
    <c:headerFooter/>
    <c:pageMargins b="0.75000000000001077" l="0.70000000000000062" r="0.70000000000000062" t="0.75000000000001077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06568586821391"/>
          <c:y val="4.6766530039909555E-2"/>
          <c:w val="0.77134915043514496"/>
          <c:h val="0.76015358080239959"/>
        </c:manualLayout>
      </c:layout>
      <c:scatterChart>
        <c:scatterStyle val="lineMarker"/>
        <c:varyColors val="0"/>
        <c:ser>
          <c:idx val="4"/>
          <c:order val="0"/>
          <c:tx>
            <c:v>De Beer Plot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Pt>
            <c:idx val="16"/>
            <c:bubble3D val="0"/>
            <c:spPr>
              <a:ln>
                <a:solidFill>
                  <a:srgbClr val="0000FF"/>
                </a:solidFill>
                <a:prstDash val="sysDash"/>
              </a:ln>
            </c:spPr>
          </c:dPt>
          <c:xVal>
            <c:numRef>
              <c:f>'Pile A3'!$BB$8:$BB$171</c:f>
              <c:numCache>
                <c:formatCode>#,##0.00</c:formatCode>
                <c:ptCount val="164"/>
                <c:pt idx="18">
                  <c:v>3.675656156848215E-2</c:v>
                </c:pt>
                <c:pt idx="19">
                  <c:v>7.8763923126453056E-2</c:v>
                </c:pt>
                <c:pt idx="20">
                  <c:v>0.2409302289473873</c:v>
                </c:pt>
                <c:pt idx="21">
                  <c:v>0.35674221985493126</c:v>
                </c:pt>
                <c:pt idx="22">
                  <c:v>0.44714331502436733</c:v>
                </c:pt>
                <c:pt idx="23">
                  <c:v>0.52142014641078283</c:v>
                </c:pt>
                <c:pt idx="24">
                  <c:v>0.5845236123176526</c:v>
                </c:pt>
                <c:pt idx="25">
                  <c:v>0.63941333098280617</c:v>
                </c:pt>
                <c:pt idx="26">
                  <c:v>0.68800313794737233</c:v>
                </c:pt>
                <c:pt idx="27">
                  <c:v>0.73160372955650321</c:v>
                </c:pt>
                <c:pt idx="28">
                  <c:v>0.77115296785674758</c:v>
                </c:pt>
                <c:pt idx="29">
                  <c:v>0.80734556718102779</c:v>
                </c:pt>
                <c:pt idx="30">
                  <c:v>0.84071076251842225</c:v>
                </c:pt>
                <c:pt idx="31">
                  <c:v>0.87166118198963649</c:v>
                </c:pt>
                <c:pt idx="32">
                  <c:v>0.90052487241665513</c:v>
                </c:pt>
                <c:pt idx="33">
                  <c:v>0.92756701079029535</c:v>
                </c:pt>
                <c:pt idx="34">
                  <c:v>0.95300505284909232</c:v>
                </c:pt>
                <c:pt idx="35">
                  <c:v>0.97701956811896629</c:v>
                </c:pt>
                <c:pt idx="36">
                  <c:v>0.99976215839542781</c:v>
                </c:pt>
                <c:pt idx="37">
                  <c:v>1.0213613552058507</c:v>
                </c:pt>
                <c:pt idx="38">
                  <c:v>1.0615541075607438</c:v>
                </c:pt>
                <c:pt idx="39">
                  <c:v>1.0983106825351558</c:v>
                </c:pt>
                <c:pt idx="40">
                  <c:v>1.1321742913457864</c:v>
                </c:pt>
                <c:pt idx="41">
                  <c:v>1.1635684756788183</c:v>
                </c:pt>
                <c:pt idx="42">
                  <c:v>1.1928299156189694</c:v>
                </c:pt>
                <c:pt idx="43">
                  <c:v>1.220230699533055</c:v>
                </c:pt>
                <c:pt idx="44">
                  <c:v>1.2459938779946158</c:v>
                </c:pt>
                <c:pt idx="45">
                  <c:v>1.2703045953351688</c:v>
                </c:pt>
                <c:pt idx="46">
                  <c:v>1.2933182307639195</c:v>
                </c:pt>
                <c:pt idx="47">
                  <c:v>1.3151664600796145</c:v>
                </c:pt>
                <c:pt idx="48">
                  <c:v>1.3359618503597506</c:v>
                </c:pt>
                <c:pt idx="49">
                  <c:v>1.3558013900525492</c:v>
                </c:pt>
                <c:pt idx="50">
                  <c:v>1.3747692396532505</c:v>
                </c:pt>
                <c:pt idx="51">
                  <c:v>1.392938900584193</c:v>
                </c:pt>
                <c:pt idx="52">
                  <c:v>1.4103749440563609</c:v>
                </c:pt>
                <c:pt idx="53">
                  <c:v>1.427134402255323</c:v>
                </c:pt>
                <c:pt idx="54">
                  <c:v>1.4432678989493823</c:v>
                </c:pt>
                <c:pt idx="55">
                  <c:v>1.4588205760481461</c:v>
                </c:pt>
                <c:pt idx="56">
                  <c:v>1.4738328576951585</c:v>
                </c:pt>
                <c:pt idx="57">
                  <c:v>1.488341086255613</c:v>
                </c:pt>
                <c:pt idx="58">
                  <c:v>1.5023780539545857</c:v>
                </c:pt>
                <c:pt idx="59">
                  <c:v>1.5159734516301275</c:v>
                </c:pt>
                <c:pt idx="60">
                  <c:v>1.5291542471908377</c:v>
                </c:pt>
                <c:pt idx="61">
                  <c:v>1.5419450099351488</c:v>
                </c:pt>
                <c:pt idx="62">
                  <c:v>1.5543681860256715</c:v>
                </c:pt>
                <c:pt idx="63">
                  <c:v>1.5664443370228707</c:v>
                </c:pt>
                <c:pt idx="64">
                  <c:v>1.5781923450559254</c:v>
                </c:pt>
                <c:pt idx="65">
                  <c:v>1.5896295908474316</c:v>
                </c:pt>
                <c:pt idx="66">
                  <c:v>1.6007721089000426</c:v>
                </c:pt>
                <c:pt idx="67">
                  <c:v>1.6116347233927886</c:v>
                </c:pt>
                <c:pt idx="68">
                  <c:v>1.6222311664803366</c:v>
                </c:pt>
                <c:pt idx="69">
                  <c:v>1.6325741836677796</c:v>
                </c:pt>
                <c:pt idx="70">
                  <c:v>1.6426756255740844</c:v>
                </c:pt>
                <c:pt idx="71">
                  <c:v>1.6525465303935427</c:v>
                </c:pt>
                <c:pt idx="72">
                  <c:v>1.6621971960074287</c:v>
                </c:pt>
                <c:pt idx="73">
                  <c:v>1.6716372450680026</c:v>
                </c:pt>
                <c:pt idx="74">
                  <c:v>1.6808756827612052</c:v>
                </c:pt>
                <c:pt idx="75">
                  <c:v>1.6899209486180093</c:v>
                </c:pt>
                <c:pt idx="76">
                  <c:v>1.6987809624960182</c:v>
                </c:pt>
                <c:pt idx="77">
                  <c:v>1.7074631671466511</c:v>
                </c:pt>
                <c:pt idx="78">
                  <c:v>1.7159745651596938</c:v>
                </c:pt>
                <c:pt idx="79">
                  <c:v>1.7243217532568715</c:v>
                </c:pt>
                <c:pt idx="80">
                  <c:v>1.7325109530126879</c:v>
                </c:pt>
                <c:pt idx="81">
                  <c:v>1.7405480390382209</c:v>
                </c:pt>
                <c:pt idx="82">
                  <c:v>1.7484385638150886</c:v>
                </c:pt>
                <c:pt idx="83">
                  <c:v>1.7561877814561635</c:v>
                </c:pt>
                <c:pt idx="84">
                  <c:v>1.7638006680182428</c:v>
                </c:pt>
                <c:pt idx="85">
                  <c:v>1.7712819414676535</c:v>
                </c:pt>
                <c:pt idx="86">
                  <c:v>1.7786360787084108</c:v>
                </c:pt>
                <c:pt idx="87">
                  <c:v>1.7858673321206862</c:v>
                </c:pt>
                <c:pt idx="88">
                  <c:v>1.7929797438942701</c:v>
                </c:pt>
                <c:pt idx="89">
                  <c:v>1.7999771601049253</c:v>
                </c:pt>
                <c:pt idx="90">
                  <c:v>1.8068632431216383</c:v>
                </c:pt>
                <c:pt idx="91">
                  <c:v>1.8136414827102252</c:v>
                </c:pt>
                <c:pt idx="92">
                  <c:v>1.8203152072722273</c:v>
                </c:pt>
                <c:pt idx="93">
                  <c:v>1.826887593380836</c:v>
                </c:pt>
                <c:pt idx="94">
                  <c:v>1.8333616747352033</c:v>
                </c:pt>
                <c:pt idx="95">
                  <c:v>1.8397403509593462</c:v>
                </c:pt>
                <c:pt idx="96">
                  <c:v>1.846026395075979</c:v>
                </c:pt>
                <c:pt idx="97">
                  <c:v>1.8522224608771491</c:v>
                </c:pt>
                <c:pt idx="98">
                  <c:v>1.8583310898333627</c:v>
                </c:pt>
                <c:pt idx="99">
                  <c:v>1.8643547171042769</c:v>
                </c:pt>
                <c:pt idx="100">
                  <c:v>1.8702956773744266</c:v>
                </c:pt>
                <c:pt idx="101">
                  <c:v>1.8761562105249758</c:v>
                </c:pt>
                <c:pt idx="102">
                  <c:v>1.8819384666387995</c:v>
                </c:pt>
                <c:pt idx="103">
                  <c:v>1.8876445105078536</c:v>
                </c:pt>
                <c:pt idx="104">
                  <c:v>1.8932763265165695</c:v>
                </c:pt>
                <c:pt idx="105">
                  <c:v>1.8988358222194615</c:v>
                </c:pt>
                <c:pt idx="106">
                  <c:v>1.9043248327814193</c:v>
                </c:pt>
                <c:pt idx="107">
                  <c:v>1.9097451242246388</c:v>
                </c:pt>
              </c:numCache>
            </c:numRef>
          </c:xVal>
          <c:yVal>
            <c:numRef>
              <c:f>'Pile A3'!$BC$8:$BC$171</c:f>
              <c:numCache>
                <c:formatCode>#,##0</c:formatCode>
                <c:ptCount val="164"/>
                <c:pt idx="18">
                  <c:v>2.3509437968261997</c:v>
                </c:pt>
                <c:pt idx="19">
                  <c:v>2.3739401409628749</c:v>
                </c:pt>
                <c:pt idx="20">
                  <c:v>2.4552960965647643</c:v>
                </c:pt>
                <c:pt idx="21">
                  <c:v>2.5068414944665252</c:v>
                </c:pt>
                <c:pt idx="22">
                  <c:v>2.5439107960716933</c:v>
                </c:pt>
                <c:pt idx="23">
                  <c:v>2.5726716740115516</c:v>
                </c:pt>
                <c:pt idx="24">
                  <c:v>2.5961346404307886</c:v>
                </c:pt>
                <c:pt idx="25">
                  <c:v>2.6159631313997331</c:v>
                </c:pt>
                <c:pt idx="26">
                  <c:v>2.6331601919465766</c:v>
                </c:pt>
                <c:pt idx="27">
                  <c:v>2.648371486743816</c:v>
                </c:pt>
                <c:pt idx="28">
                  <c:v>2.6620343208839392</c:v>
                </c:pt>
                <c:pt idx="29">
                  <c:v>2.6744572133386155</c:v>
                </c:pt>
                <c:pt idx="30">
                  <c:v>2.6858652353773658</c:v>
                </c:pt>
                <c:pt idx="31">
                  <c:v>2.6964272397150002</c:v>
                </c:pt>
                <c:pt idx="32">
                  <c:v>2.7062729440411504</c:v>
                </c:pt>
                <c:pt idx="33">
                  <c:v>2.7155040508722466</c:v>
                </c:pt>
                <c:pt idx="34">
                  <c:v>2.7242017187962095</c:v>
                </c:pt>
                <c:pt idx="35">
                  <c:v>2.7324317207292097</c:v>
                </c:pt>
                <c:pt idx="36">
                  <c:v>2.7402480916202099</c:v>
                </c:pt>
                <c:pt idx="37">
                  <c:v>2.7476957634390518</c:v>
                </c:pt>
                <c:pt idx="38">
                  <c:v>2.761630369050287</c:v>
                </c:pt>
                <c:pt idx="39">
                  <c:v>2.7744754962167191</c:v>
                </c:pt>
                <c:pt idx="40">
                  <c:v>2.7864094339062846</c:v>
                </c:pt>
                <c:pt idx="41">
                  <c:v>2.7975684336795235</c:v>
                </c:pt>
                <c:pt idx="42">
                  <c:v>2.8080591029061948</c:v>
                </c:pt>
                <c:pt idx="43">
                  <c:v>2.817966535780049</c:v>
                </c:pt>
                <c:pt idx="44">
                  <c:v>2.8273598253657757</c:v>
                </c:pt>
                <c:pt idx="45">
                  <c:v>2.8362959081871368</c:v>
                </c:pt>
                <c:pt idx="46">
                  <c:v>2.8448223122495513</c:v>
                </c:pt>
                <c:pt idx="47">
                  <c:v>2.8529791640991142</c:v>
                </c:pt>
                <c:pt idx="48">
                  <c:v>2.8608006831409525</c:v>
                </c:pt>
                <c:pt idx="49">
                  <c:v>2.86831631353422</c:v>
                </c:pt>
                <c:pt idx="50">
                  <c:v>2.8755515939097851</c:v>
                </c:pt>
                <c:pt idx="51">
                  <c:v>2.8825288358552434</c:v>
                </c:pt>
                <c:pt idx="52">
                  <c:v>2.8892676593213227</c:v>
                </c:pt>
                <c:pt idx="53">
                  <c:v>2.8957854197188992</c:v>
                </c:pt>
                <c:pt idx="54">
                  <c:v>2.9020975526046429</c:v>
                </c:pt>
                <c:pt idx="55">
                  <c:v>2.908217854138361</c:v>
                </c:pt>
                <c:pt idx="56">
                  <c:v>2.9141587113366856</c:v>
                </c:pt>
                <c:pt idx="57">
                  <c:v>2.9199312930035299</c:v>
                </c:pt>
                <c:pt idx="58">
                  <c:v>2.9255457083825518</c:v>
                </c:pt>
                <c:pt idx="59">
                  <c:v>2.9310111406633674</c:v>
                </c:pt>
                <c:pt idx="60">
                  <c:v>2.9363359599196968</c:v>
                </c:pt>
                <c:pt idx="61">
                  <c:v>2.9415278186436633</c:v>
                </c:pt>
                <c:pt idx="62">
                  <c:v>2.9465937338832409</c:v>
                </c:pt>
                <c:pt idx="63">
                  <c:v>2.9515401573799624</c:v>
                </c:pt>
                <c:pt idx="64">
                  <c:v>2.9563730363869913</c:v>
                </c:pt>
                <c:pt idx="65">
                  <c:v>2.9610978662658205</c:v>
                </c:pt>
                <c:pt idx="66">
                  <c:v>2.9657197362861871</c:v>
                </c:pt>
                <c:pt idx="67">
                  <c:v>2.970243369754622</c:v>
                </c:pt>
                <c:pt idx="68">
                  <c:v>2.9746731591046287</c:v>
                </c:pt>
                <c:pt idx="69">
                  <c:v>2.9790131969608509</c:v>
                </c:pt>
                <c:pt idx="70">
                  <c:v>2.983267303366758</c:v>
                </c:pt>
                <c:pt idx="71">
                  <c:v>2.9874390502727839</c:v>
                </c:pt>
                <c:pt idx="72">
                  <c:v>2.9915317827790555</c:v>
                </c:pt>
                <c:pt idx="73">
                  <c:v>2.9955486387594186</c:v>
                </c:pt>
                <c:pt idx="74">
                  <c:v>2.9994925657560443</c:v>
                </c:pt>
                <c:pt idx="75">
                  <c:v>3.003366336433503</c:v>
                </c:pt>
                <c:pt idx="76">
                  <c:v>3.0071725632703794</c:v>
                </c:pt>
                <c:pt idx="77">
                  <c:v>3.010913709303467</c:v>
                </c:pt>
                <c:pt idx="78">
                  <c:v>3.0145921007281866</c:v>
                </c:pt>
                <c:pt idx="79">
                  <c:v>3.018209937769162</c:v>
                </c:pt>
                <c:pt idx="80">
                  <c:v>3.02176930191724</c:v>
                </c:pt>
                <c:pt idx="81">
                  <c:v>3.0252721659832469</c:v>
                </c:pt>
                <c:pt idx="82">
                  <c:v>3.0287204015402018</c:v>
                </c:pt>
                <c:pt idx="83">
                  <c:v>3.0321157847180968</c:v>
                </c:pt>
                <c:pt idx="84">
                  <c:v>3.0354600044532387</c:v>
                </c:pt>
                <c:pt idx="85">
                  <c:v>3.038754667112622</c:v>
                </c:pt>
                <c:pt idx="86">
                  <c:v>3.042001302030148</c:v>
                </c:pt>
                <c:pt idx="87">
                  <c:v>3.0452013667401538</c:v>
                </c:pt>
                <c:pt idx="88">
                  <c:v>3.0483562511536224</c:v>
                </c:pt>
                <c:pt idx="89">
                  <c:v>3.0514672826651554</c:v>
                </c:pt>
                <c:pt idx="90">
                  <c:v>3.0545357283194865</c:v>
                </c:pt>
                <c:pt idx="91">
                  <c:v>3.0575627995116399</c:v>
                </c:pt>
                <c:pt idx="92">
                  <c:v>3.0605496557019318</c:v>
                </c:pt>
                <c:pt idx="93">
                  <c:v>3.0634974068221874</c:v>
                </c:pt>
                <c:pt idx="94">
                  <c:v>3.0664071151836367</c:v>
                </c:pt>
                <c:pt idx="95">
                  <c:v>3.06927980024436</c:v>
                </c:pt>
                <c:pt idx="96">
                  <c:v>3.0721164391189135</c:v>
                </c:pt>
                <c:pt idx="97">
                  <c:v>3.0749179703357257</c:v>
                </c:pt>
                <c:pt idx="98">
                  <c:v>3.0776852948880133</c:v>
                </c:pt>
                <c:pt idx="99">
                  <c:v>3.0804192779482804</c:v>
                </c:pt>
                <c:pt idx="100">
                  <c:v>3.0831207526532203</c:v>
                </c:pt>
                <c:pt idx="101">
                  <c:v>3.0857905190992532</c:v>
                </c:pt>
                <c:pt idx="102">
                  <c:v>3.0884293483204557</c:v>
                </c:pt>
                <c:pt idx="103">
                  <c:v>3.0910379825875469</c:v>
                </c:pt>
                <c:pt idx="104">
                  <c:v>3.0936171370844288</c:v>
                </c:pt>
                <c:pt idx="105">
                  <c:v>3.0961675011660255</c:v>
                </c:pt>
                <c:pt idx="106">
                  <c:v>3.098689739215621</c:v>
                </c:pt>
                <c:pt idx="107">
                  <c:v>3.1011844935269113</c:v>
                </c:pt>
              </c:numCache>
            </c:numRef>
          </c:yVal>
          <c:smooth val="0"/>
        </c:ser>
        <c:ser>
          <c:idx val="0"/>
          <c:order val="1"/>
          <c:tx>
            <c:v>De Beer Interpolation</c:v>
          </c:tx>
          <c:marker>
            <c:symbol val="square"/>
            <c:size val="6"/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'Pile A3'!$BH$9</c:f>
              <c:numCache>
                <c:formatCode>#,##0.00</c:formatCode>
                <c:ptCount val="1"/>
                <c:pt idx="0">
                  <c:v>0.9</c:v>
                </c:pt>
              </c:numCache>
            </c:numRef>
          </c:xVal>
          <c:yVal>
            <c:numRef>
              <c:f>'Pile A3'!$BH$10</c:f>
              <c:numCache>
                <c:formatCode>#,##0.00</c:formatCode>
                <c:ptCount val="1"/>
                <c:pt idx="0">
                  <c:v>2.7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335128"/>
        <c:axId val="486331992"/>
      </c:scatterChart>
      <c:valAx>
        <c:axId val="486335128"/>
        <c:scaling>
          <c:logBase val="10"/>
          <c:orientation val="minMax"/>
          <c:max val="10"/>
          <c:min val="1.0000000000000005E-2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MOVEMENT, log  (mm</a:t>
                </a:r>
                <a:r>
                  <a:rPr lang="en-CA"/>
                  <a:t>)</a:t>
                </a:r>
              </a:p>
            </c:rich>
          </c:tx>
          <c:layout>
            <c:manualLayout>
              <c:xMode val="edge"/>
              <c:yMode val="edge"/>
              <c:x val="0.4011162157989393"/>
              <c:y val="0.91390236220472443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6331992"/>
        <c:crosses val="autoZero"/>
        <c:crossBetween val="midCat"/>
      </c:valAx>
      <c:valAx>
        <c:axId val="486331992"/>
        <c:scaling>
          <c:logBase val="10"/>
          <c:orientation val="minMax"/>
          <c:max val="10"/>
          <c:min val="1"/>
        </c:scaling>
        <c:delete val="0"/>
        <c:axPos val="l"/>
        <c:minorGridlines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CA" sz="1200">
                    <a:latin typeface="Arial" pitchFamily="34" charset="0"/>
                    <a:cs typeface="Arial" pitchFamily="34" charset="0"/>
                  </a:rPr>
                  <a:t>LOAD, log</a:t>
                </a:r>
                <a:r>
                  <a:rPr lang="en-CA" sz="1200" baseline="0">
                    <a:latin typeface="Arial" pitchFamily="34" charset="0"/>
                    <a:cs typeface="Arial" pitchFamily="34" charset="0"/>
                  </a:rPr>
                  <a:t>  </a:t>
                </a:r>
                <a:r>
                  <a:rPr lang="en-CA" sz="1200">
                    <a:latin typeface="Arial" pitchFamily="34" charset="0"/>
                    <a:cs typeface="Arial" pitchFamily="34" charset="0"/>
                  </a:rPr>
                  <a:t>(kN)</a:t>
                </a:r>
              </a:p>
            </c:rich>
          </c:tx>
          <c:layout>
            <c:manualLayout>
              <c:xMode val="edge"/>
              <c:yMode val="edge"/>
              <c:x val="2.7673121376726655E-2"/>
              <c:y val="0.32503880411175118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86335128"/>
        <c:crossesAt val="-10"/>
        <c:crossBetween val="midCat"/>
        <c:majorUnit val="10"/>
        <c:minorUnit val="10"/>
      </c:valAx>
      <c:spPr>
        <a:ln>
          <a:solidFill>
            <a:schemeClr val="tx1"/>
          </a:solidFill>
        </a:ln>
      </c:spPr>
    </c:plotArea>
    <c:plotVisOnly val="1"/>
    <c:dispBlanksAs val="span"/>
    <c:showDLblsOverMax val="0"/>
  </c:chart>
  <c:spPr>
    <a:ln>
      <a:noFill/>
    </a:ln>
  </c:spPr>
  <c:printSettings>
    <c:headerFooter/>
    <c:pageMargins b="0.75000000000001099" l="0.70000000000000062" r="0.70000000000000062" t="0.7500000000000109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wmf"/><Relationship Id="rId5" Type="http://schemas.openxmlformats.org/officeDocument/2006/relationships/image" Target="../media/image8.wmf"/><Relationship Id="rId4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wmf"/><Relationship Id="rId5" Type="http://schemas.openxmlformats.org/officeDocument/2006/relationships/image" Target="../media/image8.wmf"/><Relationship Id="rId4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wmf"/><Relationship Id="rId5" Type="http://schemas.openxmlformats.org/officeDocument/2006/relationships/image" Target="../media/image8.w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751796</xdr:colOff>
      <xdr:row>0</xdr:row>
      <xdr:rowOff>108858</xdr:rowOff>
    </xdr:from>
    <xdr:to>
      <xdr:col>8</xdr:col>
      <xdr:colOff>68036</xdr:colOff>
      <xdr:row>19</xdr:row>
      <xdr:rowOff>163286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751796" y="108858"/>
          <a:ext cx="5521097" cy="367392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280647</xdr:colOff>
      <xdr:row>20</xdr:row>
      <xdr:rowOff>40823</xdr:rowOff>
    </xdr:from>
    <xdr:to>
      <xdr:col>8</xdr:col>
      <xdr:colOff>40822</xdr:colOff>
      <xdr:row>39</xdr:row>
      <xdr:rowOff>10525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6254" y="3850823"/>
          <a:ext cx="5189425" cy="358920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38</xdr:row>
      <xdr:rowOff>190499</xdr:rowOff>
    </xdr:from>
    <xdr:to>
      <xdr:col>8</xdr:col>
      <xdr:colOff>127000</xdr:colOff>
      <xdr:row>56</xdr:row>
      <xdr:rowOff>33146</xdr:rowOff>
    </xdr:to>
    <xdr:pic>
      <xdr:nvPicPr>
        <xdr:cNvPr id="102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7875" y="7429499"/>
          <a:ext cx="5572125" cy="3271647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0.41493</cdr:x>
      <cdr:y>0.3819</cdr:y>
    </cdr:from>
    <cdr:to>
      <cdr:x>0.58891</cdr:x>
      <cdr:y>0.44984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002462" y="2197106"/>
          <a:ext cx="839628" cy="3908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De Beer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6</xdr:row>
      <xdr:rowOff>0</xdr:rowOff>
    </xdr:from>
    <xdr:to>
      <xdr:col>15</xdr:col>
      <xdr:colOff>584200</xdr:colOff>
      <xdr:row>28</xdr:row>
      <xdr:rowOff>127000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581025</xdr:colOff>
      <xdr:row>24</xdr:row>
      <xdr:rowOff>9525</xdr:rowOff>
    </xdr:from>
    <xdr:to>
      <xdr:col>37</xdr:col>
      <xdr:colOff>542925</xdr:colOff>
      <xdr:row>47</xdr:row>
      <xdr:rowOff>60325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190500</xdr:colOff>
      <xdr:row>13</xdr:row>
      <xdr:rowOff>12700</xdr:rowOff>
    </xdr:from>
    <xdr:to>
      <xdr:col>12</xdr:col>
      <xdr:colOff>279400</xdr:colOff>
      <xdr:row>13</xdr:row>
      <xdr:rowOff>139700</xdr:rowOff>
    </xdr:to>
    <xdr:cxnSp macro="">
      <xdr:nvCxnSpPr>
        <xdr:cNvPr id="4" name="Straight Arrow Connector 3"/>
        <xdr:cNvCxnSpPr/>
      </xdr:nvCxnSpPr>
      <xdr:spPr>
        <a:xfrm flipV="1">
          <a:off x="5067300" y="2857500"/>
          <a:ext cx="2527300" cy="127000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457200</xdr:colOff>
      <xdr:row>13</xdr:row>
      <xdr:rowOff>25400</xdr:rowOff>
    </xdr:from>
    <xdr:to>
      <xdr:col>8</xdr:col>
      <xdr:colOff>444500</xdr:colOff>
      <xdr:row>19</xdr:row>
      <xdr:rowOff>177800</xdr:rowOff>
    </xdr:to>
    <xdr:cxnSp macro="">
      <xdr:nvCxnSpPr>
        <xdr:cNvPr id="5" name="Straight Arrow Connector 4"/>
        <xdr:cNvCxnSpPr/>
      </xdr:nvCxnSpPr>
      <xdr:spPr>
        <a:xfrm flipV="1">
          <a:off x="4724400" y="2870200"/>
          <a:ext cx="596900" cy="1308100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25400</xdr:colOff>
      <xdr:row>22</xdr:row>
      <xdr:rowOff>0</xdr:rowOff>
    </xdr:from>
    <xdr:to>
      <xdr:col>51</xdr:col>
      <xdr:colOff>584200</xdr:colOff>
      <xdr:row>41</xdr:row>
      <xdr:rowOff>88900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55</xdr:col>
      <xdr:colOff>0</xdr:colOff>
      <xdr:row>11</xdr:row>
      <xdr:rowOff>63500</xdr:rowOff>
    </xdr:from>
    <xdr:to>
      <xdr:col>62</xdr:col>
      <xdr:colOff>558800</xdr:colOff>
      <xdr:row>41</xdr:row>
      <xdr:rowOff>88900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57</xdr:col>
      <xdr:colOff>342900</xdr:colOff>
      <xdr:row>23</xdr:row>
      <xdr:rowOff>165100</xdr:rowOff>
    </xdr:from>
    <xdr:to>
      <xdr:col>61</xdr:col>
      <xdr:colOff>165100</xdr:colOff>
      <xdr:row>25</xdr:row>
      <xdr:rowOff>38100</xdr:rowOff>
    </xdr:to>
    <xdr:cxnSp macro="">
      <xdr:nvCxnSpPr>
        <xdr:cNvPr id="8" name="Straight Arrow Connector 7"/>
        <xdr:cNvCxnSpPr/>
      </xdr:nvCxnSpPr>
      <xdr:spPr>
        <a:xfrm flipV="1">
          <a:off x="34810700" y="4927600"/>
          <a:ext cx="2260600" cy="254000"/>
        </a:xfrm>
        <a:prstGeom prst="straightConnector1">
          <a:avLst/>
        </a:prstGeom>
        <a:ln w="12700">
          <a:solidFill>
            <a:srgbClr val="FF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495300</xdr:colOff>
      <xdr:row>22</xdr:row>
      <xdr:rowOff>127000</xdr:rowOff>
    </xdr:from>
    <xdr:to>
      <xdr:col>61</xdr:col>
      <xdr:colOff>419100</xdr:colOff>
      <xdr:row>26</xdr:row>
      <xdr:rowOff>0</xdr:rowOff>
    </xdr:to>
    <xdr:cxnSp macro="">
      <xdr:nvCxnSpPr>
        <xdr:cNvPr id="9" name="Straight Arrow Connector 8"/>
        <xdr:cNvCxnSpPr/>
      </xdr:nvCxnSpPr>
      <xdr:spPr>
        <a:xfrm flipV="1">
          <a:off x="34963100" y="4699000"/>
          <a:ext cx="2362200" cy="635000"/>
        </a:xfrm>
        <a:prstGeom prst="straightConnector1">
          <a:avLst/>
        </a:prstGeom>
        <a:ln w="12700">
          <a:solidFill>
            <a:srgbClr val="FF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368300</xdr:colOff>
      <xdr:row>5</xdr:row>
      <xdr:rowOff>177800</xdr:rowOff>
    </xdr:from>
    <xdr:to>
      <xdr:col>17</xdr:col>
      <xdr:colOff>482600</xdr:colOff>
      <xdr:row>28</xdr:row>
      <xdr:rowOff>114300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12700</xdr:colOff>
      <xdr:row>12</xdr:row>
      <xdr:rowOff>76200</xdr:rowOff>
    </xdr:from>
    <xdr:to>
      <xdr:col>15</xdr:col>
      <xdr:colOff>342900</xdr:colOff>
      <xdr:row>12</xdr:row>
      <xdr:rowOff>76201</xdr:rowOff>
    </xdr:to>
    <xdr:cxnSp macro="">
      <xdr:nvCxnSpPr>
        <xdr:cNvPr id="11" name="Straight Arrow Connector 10"/>
        <xdr:cNvCxnSpPr/>
      </xdr:nvCxnSpPr>
      <xdr:spPr>
        <a:xfrm>
          <a:off x="9156700" y="2730500"/>
          <a:ext cx="330200" cy="1"/>
        </a:xfrm>
        <a:prstGeom prst="straightConnector1">
          <a:avLst/>
        </a:prstGeom>
        <a:ln w="95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254000</xdr:colOff>
      <xdr:row>4</xdr:row>
      <xdr:rowOff>0</xdr:rowOff>
    </xdr:from>
    <xdr:to>
      <xdr:col>17</xdr:col>
      <xdr:colOff>317497</xdr:colOff>
      <xdr:row>7</xdr:row>
      <xdr:rowOff>190501</xdr:rowOff>
    </xdr:to>
    <xdr:sp macro="" textlink="">
      <xdr:nvSpPr>
        <xdr:cNvPr id="19" name="TextBox 5"/>
        <xdr:cNvSpPr txBox="1"/>
      </xdr:nvSpPr>
      <xdr:spPr>
        <a:xfrm>
          <a:off x="10007600" y="787400"/>
          <a:ext cx="673097" cy="1054101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latin typeface="Arial" pitchFamily="34" charset="0"/>
              <a:cs typeface="Arial" pitchFamily="34" charset="0"/>
            </a:rPr>
            <a:t>'Capacity'</a:t>
          </a:r>
        </a:p>
        <a:p>
          <a:pPr algn="ctr"/>
          <a:r>
            <a:rPr lang="en-US" sz="1100">
              <a:latin typeface="Arial" pitchFamily="34" charset="0"/>
              <a:cs typeface="Arial" pitchFamily="34" charset="0"/>
            </a:rPr>
            <a:t>by</a:t>
          </a:r>
        </a:p>
        <a:p>
          <a:pPr algn="ctr"/>
          <a:r>
            <a:rPr lang="en-US" sz="1100">
              <a:latin typeface="Arial" pitchFamily="34" charset="0"/>
              <a:cs typeface="Arial" pitchFamily="34" charset="0"/>
            </a:rPr>
            <a:t>eight</a:t>
          </a:r>
        </a:p>
        <a:p>
          <a:pPr algn="ctr"/>
          <a:r>
            <a:rPr lang="en-US" sz="1100">
              <a:latin typeface="Arial" pitchFamily="34" charset="0"/>
              <a:cs typeface="Arial" pitchFamily="34" charset="0"/>
            </a:rPr>
            <a:t>CPT methods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85725</xdr:colOff>
          <xdr:row>4</xdr:row>
          <xdr:rowOff>95250</xdr:rowOff>
        </xdr:from>
        <xdr:to>
          <xdr:col>30</xdr:col>
          <xdr:colOff>495300</xdr:colOff>
          <xdr:row>6</xdr:row>
          <xdr:rowOff>133350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11</xdr:row>
          <xdr:rowOff>95250</xdr:rowOff>
        </xdr:from>
        <xdr:to>
          <xdr:col>30</xdr:col>
          <xdr:colOff>342900</xdr:colOff>
          <xdr:row>15</xdr:row>
          <xdr:rowOff>66675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142875</xdr:colOff>
          <xdr:row>6</xdr:row>
          <xdr:rowOff>180975</xdr:rowOff>
        </xdr:from>
        <xdr:to>
          <xdr:col>31</xdr:col>
          <xdr:colOff>200025</xdr:colOff>
          <xdr:row>10</xdr:row>
          <xdr:rowOff>114300</xdr:rowOff>
        </xdr:to>
        <xdr:sp macro="" textlink="">
          <xdr:nvSpPr>
            <xdr:cNvPr id="9219" name="Object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16</xdr:row>
          <xdr:rowOff>123825</xdr:rowOff>
        </xdr:from>
        <xdr:to>
          <xdr:col>30</xdr:col>
          <xdr:colOff>219075</xdr:colOff>
          <xdr:row>19</xdr:row>
          <xdr:rowOff>152400</xdr:rowOff>
        </xdr:to>
        <xdr:sp macro="" textlink="">
          <xdr:nvSpPr>
            <xdr:cNvPr id="9220" name="Object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47625</xdr:colOff>
          <xdr:row>42</xdr:row>
          <xdr:rowOff>9525</xdr:rowOff>
        </xdr:from>
        <xdr:to>
          <xdr:col>10</xdr:col>
          <xdr:colOff>581025</xdr:colOff>
          <xdr:row>44</xdr:row>
          <xdr:rowOff>152400</xdr:rowOff>
        </xdr:to>
        <xdr:sp macro="" textlink="">
          <xdr:nvSpPr>
            <xdr:cNvPr id="9221" name="Object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0.84293</cdr:x>
      <cdr:y>0.22968</cdr:y>
    </cdr:from>
    <cdr:to>
      <cdr:x>0.91567</cdr:x>
      <cdr:y>0.28986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5111750" y="1006343"/>
          <a:ext cx="441102" cy="263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Chin</a:t>
          </a:r>
        </a:p>
      </cdr:txBody>
    </cdr:sp>
  </cdr:relSizeAnchor>
  <cdr:relSizeAnchor xmlns:cdr="http://schemas.openxmlformats.org/drawingml/2006/chartDrawing">
    <cdr:from>
      <cdr:x>0.31639</cdr:x>
      <cdr:y>0.36215</cdr:y>
    </cdr:from>
    <cdr:to>
      <cdr:x>0.41238</cdr:x>
      <cdr:y>0.41792</cdr:y>
    </cdr:to>
    <cdr:sp macro="" textlink="">
      <cdr:nvSpPr>
        <cdr:cNvPr id="3" name="TextBox 6"/>
        <cdr:cNvSpPr txBox="1"/>
      </cdr:nvSpPr>
      <cdr:spPr>
        <a:xfrm xmlns:a="http://schemas.openxmlformats.org/drawingml/2006/main">
          <a:off x="1914675" y="1586755"/>
          <a:ext cx="580888" cy="2443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Davisson</a:t>
          </a:r>
        </a:p>
      </cdr:txBody>
    </cdr:sp>
  </cdr:relSizeAnchor>
  <cdr:relSizeAnchor xmlns:cdr="http://schemas.openxmlformats.org/drawingml/2006/chartDrawing">
    <cdr:from>
      <cdr:x>0.60112</cdr:x>
      <cdr:y>0.26127</cdr:y>
    </cdr:from>
    <cdr:to>
      <cdr:x>0.78804</cdr:x>
      <cdr:y>0.31663</cdr:y>
    </cdr:to>
    <cdr:sp macro="" textlink="">
      <cdr:nvSpPr>
        <cdr:cNvPr id="4" name="TextBox 6"/>
        <cdr:cNvSpPr txBox="1"/>
      </cdr:nvSpPr>
      <cdr:spPr>
        <a:xfrm xmlns:a="http://schemas.openxmlformats.org/drawingml/2006/main">
          <a:off x="3637721" y="1144767"/>
          <a:ext cx="1131156" cy="242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10</a:t>
          </a:r>
          <a:r>
            <a:rPr lang="en-US" sz="1100" baseline="0">
              <a:latin typeface="Arial" pitchFamily="34" charset="0"/>
              <a:cs typeface="Arial" pitchFamily="34" charset="0"/>
            </a:rPr>
            <a:t> % diameter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0.15992</cdr:x>
      <cdr:y>0.27723</cdr:y>
    </cdr:from>
    <cdr:to>
      <cdr:x>0.30335</cdr:x>
      <cdr:y>0.33819</cdr:y>
    </cdr:to>
    <cdr:sp macro="" textlink="">
      <cdr:nvSpPr>
        <cdr:cNvPr id="5" name="TextBox 6"/>
        <cdr:cNvSpPr txBox="1"/>
      </cdr:nvSpPr>
      <cdr:spPr>
        <a:xfrm xmlns:a="http://schemas.openxmlformats.org/drawingml/2006/main">
          <a:off x="967745" y="1214702"/>
          <a:ext cx="867973" cy="2670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Fuller-Hoy</a:t>
          </a:r>
        </a:p>
      </cdr:txBody>
    </cdr:sp>
  </cdr:relSizeAnchor>
  <cdr:relSizeAnchor xmlns:cdr="http://schemas.openxmlformats.org/drawingml/2006/chartDrawing">
    <cdr:from>
      <cdr:x>0.29199</cdr:x>
      <cdr:y>0.40357</cdr:y>
    </cdr:from>
    <cdr:to>
      <cdr:x>0.44386</cdr:x>
      <cdr:y>0.45278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767020" y="1768258"/>
          <a:ext cx="919048" cy="2156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Hansen 80%</a:t>
          </a:r>
        </a:p>
      </cdr:txBody>
    </cdr:sp>
  </cdr:relSizeAnchor>
  <cdr:relSizeAnchor xmlns:cdr="http://schemas.openxmlformats.org/drawingml/2006/chartDrawing">
    <cdr:from>
      <cdr:x>0.35148</cdr:x>
      <cdr:y>0.33371</cdr:y>
    </cdr:from>
    <cdr:to>
      <cdr:x>0.52545</cdr:x>
      <cdr:y>0.4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27010" y="1462157"/>
          <a:ext cx="1052789" cy="2904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Hansen 90 %</a:t>
          </a:r>
        </a:p>
      </cdr:txBody>
    </cdr:sp>
  </cdr:relSizeAnchor>
  <cdr:relSizeAnchor xmlns:cdr="http://schemas.openxmlformats.org/drawingml/2006/chartDrawing">
    <cdr:from>
      <cdr:x>0.18887</cdr:x>
      <cdr:y>0.5381</cdr:y>
    </cdr:from>
    <cdr:to>
      <cdr:x>0.29066</cdr:x>
      <cdr:y>0.58841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1142965" y="2357688"/>
          <a:ext cx="615987" cy="2204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de Beer</a:t>
          </a:r>
        </a:p>
      </cdr:txBody>
    </cdr:sp>
  </cdr:relSizeAnchor>
  <cdr:relSizeAnchor xmlns:cdr="http://schemas.openxmlformats.org/drawingml/2006/chartDrawing">
    <cdr:from>
      <cdr:x>0.23924</cdr:x>
      <cdr:y>0.42529</cdr:y>
    </cdr:from>
    <cdr:to>
      <cdr:x>0.41867</cdr:x>
      <cdr:y>0.48173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447800" y="1863387"/>
          <a:ext cx="1085830" cy="2472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Max. Curvature</a:t>
          </a:r>
        </a:p>
      </cdr:txBody>
    </cdr:sp>
  </cdr:relSizeAnchor>
  <cdr:relSizeAnchor xmlns:cdr="http://schemas.openxmlformats.org/drawingml/2006/chartDrawing">
    <cdr:from>
      <cdr:x>0.45445</cdr:x>
      <cdr:y>0.27826</cdr:y>
    </cdr:from>
    <cdr:to>
      <cdr:x>0.52719</cdr:x>
      <cdr:y>0.33844</cdr:y>
    </cdr:to>
    <cdr:sp macro="" textlink="">
      <cdr:nvSpPr>
        <cdr:cNvPr id="10" name="TextBox 5"/>
        <cdr:cNvSpPr txBox="1"/>
      </cdr:nvSpPr>
      <cdr:spPr>
        <a:xfrm xmlns:a="http://schemas.openxmlformats.org/drawingml/2006/main">
          <a:off x="2755900" y="1219200"/>
          <a:ext cx="441102" cy="263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Slope</a:t>
          </a:r>
        </a:p>
      </cdr:txBody>
    </cdr:sp>
  </cdr:relSizeAnchor>
  <cdr:relSizeAnchor xmlns:cdr="http://schemas.openxmlformats.org/drawingml/2006/chartDrawing">
    <cdr:from>
      <cdr:x>0.52775</cdr:x>
      <cdr:y>0.31594</cdr:y>
    </cdr:from>
    <cdr:to>
      <cdr:x>0.66702</cdr:x>
      <cdr:y>0.3913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3200400" y="1384300"/>
          <a:ext cx="844550" cy="330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l-GR" sz="1100" i="1">
              <a:latin typeface="Arial" pitchFamily="34" charset="0"/>
              <a:cs typeface="Arial" pitchFamily="34" charset="0"/>
            </a:rPr>
            <a:t>δ</a:t>
          </a:r>
          <a:r>
            <a:rPr lang="en-US" sz="1100" i="1" baseline="-25000">
              <a:latin typeface="Arial" pitchFamily="34" charset="0"/>
              <a:cs typeface="Arial" pitchFamily="34" charset="0"/>
            </a:rPr>
            <a:t>t </a:t>
          </a:r>
          <a:r>
            <a:rPr lang="en-US" sz="1100">
              <a:latin typeface="Arial" pitchFamily="34" charset="0"/>
              <a:cs typeface="Arial" pitchFamily="34" charset="0"/>
            </a:rPr>
            <a:t>= 30 mm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0.3071</cdr:x>
      <cdr:y>0.18512</cdr:y>
    </cdr:from>
    <cdr:to>
      <cdr:x>0.48108</cdr:x>
      <cdr:y>0.25306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482054" y="686495"/>
          <a:ext cx="839628" cy="251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Hansen 80%</a:t>
          </a:r>
        </a:p>
      </cdr:txBody>
    </cdr:sp>
  </cdr:relSizeAnchor>
  <cdr:relSizeAnchor xmlns:cdr="http://schemas.openxmlformats.org/drawingml/2006/chartDrawing">
    <cdr:from>
      <cdr:x>0.55177</cdr:x>
      <cdr:y>0.10617</cdr:y>
    </cdr:from>
    <cdr:to>
      <cdr:x>0.72575</cdr:x>
      <cdr:y>0.17411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662865" y="393707"/>
          <a:ext cx="839627" cy="251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Hansen 90%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0.41493</cdr:x>
      <cdr:y>0.3819</cdr:y>
    </cdr:from>
    <cdr:to>
      <cdr:x>0.58891</cdr:x>
      <cdr:y>0.44984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002462" y="2197106"/>
          <a:ext cx="839628" cy="3908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De Beer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6</xdr:row>
      <xdr:rowOff>0</xdr:rowOff>
    </xdr:from>
    <xdr:to>
      <xdr:col>15</xdr:col>
      <xdr:colOff>584200</xdr:colOff>
      <xdr:row>28</xdr:row>
      <xdr:rowOff>127000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581025</xdr:colOff>
      <xdr:row>24</xdr:row>
      <xdr:rowOff>9525</xdr:rowOff>
    </xdr:from>
    <xdr:to>
      <xdr:col>37</xdr:col>
      <xdr:colOff>542925</xdr:colOff>
      <xdr:row>47</xdr:row>
      <xdr:rowOff>60325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16</xdr:row>
      <xdr:rowOff>76200</xdr:rowOff>
    </xdr:from>
    <xdr:to>
      <xdr:col>10</xdr:col>
      <xdr:colOff>63500</xdr:colOff>
      <xdr:row>18</xdr:row>
      <xdr:rowOff>0</xdr:rowOff>
    </xdr:to>
    <xdr:cxnSp macro="">
      <xdr:nvCxnSpPr>
        <xdr:cNvPr id="9" name="Straight Arrow Connector 8"/>
        <xdr:cNvCxnSpPr/>
      </xdr:nvCxnSpPr>
      <xdr:spPr>
        <a:xfrm flipV="1">
          <a:off x="17272000" y="3136900"/>
          <a:ext cx="1282700" cy="304800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330200</xdr:colOff>
      <xdr:row>17</xdr:row>
      <xdr:rowOff>101600</xdr:rowOff>
    </xdr:from>
    <xdr:to>
      <xdr:col>8</xdr:col>
      <xdr:colOff>127000</xdr:colOff>
      <xdr:row>23</xdr:row>
      <xdr:rowOff>88900</xdr:rowOff>
    </xdr:to>
    <xdr:cxnSp macro="">
      <xdr:nvCxnSpPr>
        <xdr:cNvPr id="10" name="Straight Arrow Connector 9"/>
        <xdr:cNvCxnSpPr/>
      </xdr:nvCxnSpPr>
      <xdr:spPr>
        <a:xfrm flipV="1">
          <a:off x="4597400" y="3721100"/>
          <a:ext cx="406400" cy="1130300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25400</xdr:colOff>
      <xdr:row>22</xdr:row>
      <xdr:rowOff>0</xdr:rowOff>
    </xdr:from>
    <xdr:to>
      <xdr:col>51</xdr:col>
      <xdr:colOff>584200</xdr:colOff>
      <xdr:row>41</xdr:row>
      <xdr:rowOff>88900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55</xdr:col>
      <xdr:colOff>0</xdr:colOff>
      <xdr:row>11</xdr:row>
      <xdr:rowOff>63500</xdr:rowOff>
    </xdr:from>
    <xdr:to>
      <xdr:col>62</xdr:col>
      <xdr:colOff>558800</xdr:colOff>
      <xdr:row>41</xdr:row>
      <xdr:rowOff>88900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57</xdr:col>
      <xdr:colOff>482600</xdr:colOff>
      <xdr:row>24</xdr:row>
      <xdr:rowOff>38100</xdr:rowOff>
    </xdr:from>
    <xdr:to>
      <xdr:col>60</xdr:col>
      <xdr:colOff>384175</xdr:colOff>
      <xdr:row>26</xdr:row>
      <xdr:rowOff>127000</xdr:rowOff>
    </xdr:to>
    <xdr:cxnSp macro="">
      <xdr:nvCxnSpPr>
        <xdr:cNvPr id="27" name="Straight Arrow Connector 26"/>
        <xdr:cNvCxnSpPr/>
      </xdr:nvCxnSpPr>
      <xdr:spPr>
        <a:xfrm flipV="1">
          <a:off x="34950400" y="4991100"/>
          <a:ext cx="1730375" cy="469900"/>
        </a:xfrm>
        <a:prstGeom prst="straightConnector1">
          <a:avLst/>
        </a:prstGeom>
        <a:ln w="12700">
          <a:solidFill>
            <a:srgbClr val="FF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152400</xdr:colOff>
      <xdr:row>22</xdr:row>
      <xdr:rowOff>127000</xdr:rowOff>
    </xdr:from>
    <xdr:to>
      <xdr:col>61</xdr:col>
      <xdr:colOff>419100</xdr:colOff>
      <xdr:row>26</xdr:row>
      <xdr:rowOff>152400</xdr:rowOff>
    </xdr:to>
    <xdr:cxnSp macro="">
      <xdr:nvCxnSpPr>
        <xdr:cNvPr id="31" name="Straight Arrow Connector 30"/>
        <xdr:cNvCxnSpPr/>
      </xdr:nvCxnSpPr>
      <xdr:spPr>
        <a:xfrm flipV="1">
          <a:off x="34531300" y="4521200"/>
          <a:ext cx="2095500" cy="787400"/>
        </a:xfrm>
        <a:prstGeom prst="straightConnector1">
          <a:avLst/>
        </a:prstGeom>
        <a:ln w="12700">
          <a:solidFill>
            <a:srgbClr val="FF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368300</xdr:colOff>
      <xdr:row>5</xdr:row>
      <xdr:rowOff>177800</xdr:rowOff>
    </xdr:from>
    <xdr:to>
      <xdr:col>17</xdr:col>
      <xdr:colOff>482600</xdr:colOff>
      <xdr:row>28</xdr:row>
      <xdr:rowOff>114300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533400</xdr:colOff>
      <xdr:row>11</xdr:row>
      <xdr:rowOff>114300</xdr:rowOff>
    </xdr:from>
    <xdr:to>
      <xdr:col>15</xdr:col>
      <xdr:colOff>254000</xdr:colOff>
      <xdr:row>11</xdr:row>
      <xdr:rowOff>114301</xdr:rowOff>
    </xdr:to>
    <xdr:cxnSp macro="">
      <xdr:nvCxnSpPr>
        <xdr:cNvPr id="11" name="Straight Arrow Connector 10"/>
        <xdr:cNvCxnSpPr/>
      </xdr:nvCxnSpPr>
      <xdr:spPr>
        <a:xfrm>
          <a:off x="9067800" y="2578100"/>
          <a:ext cx="330200" cy="1"/>
        </a:xfrm>
        <a:prstGeom prst="straightConnector1">
          <a:avLst/>
        </a:prstGeom>
        <a:ln w="95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85725</xdr:colOff>
          <xdr:row>4</xdr:row>
          <xdr:rowOff>95250</xdr:rowOff>
        </xdr:from>
        <xdr:to>
          <xdr:col>30</xdr:col>
          <xdr:colOff>495300</xdr:colOff>
          <xdr:row>6</xdr:row>
          <xdr:rowOff>133350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11</xdr:row>
          <xdr:rowOff>95250</xdr:rowOff>
        </xdr:from>
        <xdr:to>
          <xdr:col>30</xdr:col>
          <xdr:colOff>342900</xdr:colOff>
          <xdr:row>15</xdr:row>
          <xdr:rowOff>66675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142875</xdr:colOff>
          <xdr:row>6</xdr:row>
          <xdr:rowOff>180975</xdr:rowOff>
        </xdr:from>
        <xdr:to>
          <xdr:col>31</xdr:col>
          <xdr:colOff>200025</xdr:colOff>
          <xdr:row>10</xdr:row>
          <xdr:rowOff>114300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16</xdr:row>
          <xdr:rowOff>123825</xdr:rowOff>
        </xdr:from>
        <xdr:to>
          <xdr:col>30</xdr:col>
          <xdr:colOff>219075</xdr:colOff>
          <xdr:row>19</xdr:row>
          <xdr:rowOff>152400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66675</xdr:colOff>
          <xdr:row>42</xdr:row>
          <xdr:rowOff>0</xdr:rowOff>
        </xdr:from>
        <xdr:to>
          <xdr:col>9</xdr:col>
          <xdr:colOff>600075</xdr:colOff>
          <xdr:row>44</xdr:row>
          <xdr:rowOff>142875</xdr:rowOff>
        </xdr:to>
        <xdr:sp macro="" textlink="">
          <xdr:nvSpPr>
            <xdr:cNvPr id="1544" name="Object 520" hidden="1">
              <a:extLst>
                <a:ext uri="{63B3BB69-23CF-44E3-9099-C40C66FF867C}">
                  <a14:compatExt spid="_x0000_s1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0.82603</cdr:x>
      <cdr:y>0.22968</cdr:y>
    </cdr:from>
    <cdr:to>
      <cdr:x>0.91567</cdr:x>
      <cdr:y>0.2977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3949700" y="825500"/>
          <a:ext cx="428625" cy="2444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Chin</a:t>
          </a:r>
        </a:p>
      </cdr:txBody>
    </cdr:sp>
  </cdr:relSizeAnchor>
  <cdr:relSizeAnchor xmlns:cdr="http://schemas.openxmlformats.org/drawingml/2006/chartDrawing">
    <cdr:from>
      <cdr:x>0.23035</cdr:x>
      <cdr:y>0.57954</cdr:y>
    </cdr:from>
    <cdr:to>
      <cdr:x>0.32634</cdr:x>
      <cdr:y>0.63531</cdr:y>
    </cdr:to>
    <cdr:sp macro="" textlink="">
      <cdr:nvSpPr>
        <cdr:cNvPr id="3" name="TextBox 6"/>
        <cdr:cNvSpPr txBox="1"/>
      </cdr:nvSpPr>
      <cdr:spPr>
        <a:xfrm xmlns:a="http://schemas.openxmlformats.org/drawingml/2006/main">
          <a:off x="1393998" y="2542939"/>
          <a:ext cx="580851" cy="2447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Davisson</a:t>
          </a:r>
        </a:p>
      </cdr:txBody>
    </cdr:sp>
  </cdr:relSizeAnchor>
  <cdr:relSizeAnchor xmlns:cdr="http://schemas.openxmlformats.org/drawingml/2006/chartDrawing">
    <cdr:from>
      <cdr:x>0.39336</cdr:x>
      <cdr:y>0.51635</cdr:y>
    </cdr:from>
    <cdr:to>
      <cdr:x>0.58028</cdr:x>
      <cdr:y>0.57171</cdr:y>
    </cdr:to>
    <cdr:sp macro="" textlink="">
      <cdr:nvSpPr>
        <cdr:cNvPr id="4" name="TextBox 6"/>
        <cdr:cNvSpPr txBox="1"/>
      </cdr:nvSpPr>
      <cdr:spPr>
        <a:xfrm xmlns:a="http://schemas.openxmlformats.org/drawingml/2006/main">
          <a:off x="2380421" y="2262367"/>
          <a:ext cx="1131156" cy="242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10</a:t>
          </a:r>
          <a:r>
            <a:rPr lang="en-US" sz="1100" baseline="0">
              <a:latin typeface="Arial" pitchFamily="34" charset="0"/>
              <a:cs typeface="Arial" pitchFamily="34" charset="0"/>
            </a:rPr>
            <a:t> % diameter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0.17041</cdr:x>
      <cdr:y>0.46564</cdr:y>
    </cdr:from>
    <cdr:to>
      <cdr:x>0.31384</cdr:x>
      <cdr:y>0.5266</cdr:y>
    </cdr:to>
    <cdr:sp macro="" textlink="">
      <cdr:nvSpPr>
        <cdr:cNvPr id="5" name="TextBox 6"/>
        <cdr:cNvSpPr txBox="1"/>
      </cdr:nvSpPr>
      <cdr:spPr>
        <a:xfrm xmlns:a="http://schemas.openxmlformats.org/drawingml/2006/main">
          <a:off x="1031264" y="2043163"/>
          <a:ext cx="867951" cy="267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Fuller-Hoy</a:t>
          </a:r>
        </a:p>
      </cdr:txBody>
    </cdr:sp>
  </cdr:relSizeAnchor>
  <cdr:relSizeAnchor xmlns:cdr="http://schemas.openxmlformats.org/drawingml/2006/chartDrawing">
    <cdr:from>
      <cdr:x>0.23743</cdr:x>
      <cdr:y>0.53111</cdr:y>
    </cdr:from>
    <cdr:to>
      <cdr:x>0.3893</cdr:x>
      <cdr:y>0.58032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436821" y="2330451"/>
          <a:ext cx="919030" cy="215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Hansen 80%</a:t>
          </a:r>
        </a:p>
      </cdr:txBody>
    </cdr:sp>
  </cdr:relSizeAnchor>
  <cdr:relSizeAnchor xmlns:cdr="http://schemas.openxmlformats.org/drawingml/2006/chartDrawing">
    <cdr:from>
      <cdr:x>0.75442</cdr:x>
      <cdr:y>0.73661</cdr:y>
    </cdr:from>
    <cdr:to>
      <cdr:x>0.92839</cdr:x>
      <cdr:y>0.82247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565405" y="3232150"/>
          <a:ext cx="1052793" cy="3767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Hansen 90 %</a:t>
          </a:r>
        </a:p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NO FIT</a:t>
          </a:r>
        </a:p>
      </cdr:txBody>
    </cdr:sp>
  </cdr:relSizeAnchor>
  <cdr:relSizeAnchor xmlns:cdr="http://schemas.openxmlformats.org/drawingml/2006/chartDrawing">
    <cdr:from>
      <cdr:x>0.19097</cdr:x>
      <cdr:y>0.63955</cdr:y>
    </cdr:from>
    <cdr:to>
      <cdr:x>0.29276</cdr:x>
      <cdr:y>0.6873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1155692" y="2802209"/>
          <a:ext cx="615987" cy="209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de Beer</a:t>
          </a:r>
        </a:p>
      </cdr:txBody>
    </cdr:sp>
  </cdr:relSizeAnchor>
  <cdr:relSizeAnchor xmlns:cdr="http://schemas.openxmlformats.org/drawingml/2006/chartDrawing">
    <cdr:from>
      <cdr:x>0.23085</cdr:x>
      <cdr:y>0.55572</cdr:y>
    </cdr:from>
    <cdr:to>
      <cdr:x>0.41028</cdr:x>
      <cdr:y>0.61216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397000" y="2434890"/>
          <a:ext cx="1085850" cy="2472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Max. Curvature</a:t>
          </a:r>
        </a:p>
      </cdr:txBody>
    </cdr:sp>
  </cdr:relSizeAnchor>
  <cdr:relSizeAnchor xmlns:cdr="http://schemas.openxmlformats.org/drawingml/2006/chartDrawing">
    <cdr:from>
      <cdr:x>0.32109</cdr:x>
      <cdr:y>0.42029</cdr:y>
    </cdr:from>
    <cdr:to>
      <cdr:x>0.39398</cdr:x>
      <cdr:y>0.48046</cdr:y>
    </cdr:to>
    <cdr:sp macro="" textlink="">
      <cdr:nvSpPr>
        <cdr:cNvPr id="10" name="TextBox 5"/>
        <cdr:cNvSpPr txBox="1"/>
      </cdr:nvSpPr>
      <cdr:spPr>
        <a:xfrm xmlns:a="http://schemas.openxmlformats.org/drawingml/2006/main">
          <a:off x="1943100" y="1841500"/>
          <a:ext cx="441102" cy="263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Slope</a:t>
          </a:r>
        </a:p>
      </cdr:txBody>
    </cdr:sp>
  </cdr:relSizeAnchor>
  <cdr:relSizeAnchor xmlns:cdr="http://schemas.openxmlformats.org/drawingml/2006/chartDrawing">
    <cdr:from>
      <cdr:x>0.34418</cdr:x>
      <cdr:y>0.47246</cdr:y>
    </cdr:from>
    <cdr:to>
      <cdr:x>0.48374</cdr:x>
      <cdr:y>0.54783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082800" y="2070100"/>
          <a:ext cx="844550" cy="330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l-GR" sz="1100" i="1">
              <a:latin typeface="Arial" pitchFamily="34" charset="0"/>
              <a:cs typeface="Arial" pitchFamily="34" charset="0"/>
            </a:rPr>
            <a:t>δ</a:t>
          </a:r>
          <a:r>
            <a:rPr lang="en-US" sz="1100" i="1" baseline="-25000">
              <a:latin typeface="Arial" pitchFamily="34" charset="0"/>
              <a:cs typeface="Arial" pitchFamily="34" charset="0"/>
            </a:rPr>
            <a:t>t </a:t>
          </a:r>
          <a:r>
            <a:rPr lang="en-US" sz="1100">
              <a:latin typeface="Arial" pitchFamily="34" charset="0"/>
              <a:cs typeface="Arial" pitchFamily="34" charset="0"/>
            </a:rPr>
            <a:t>= 30 mm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0.24394</cdr:x>
      <cdr:y>0.57553</cdr:y>
    </cdr:from>
    <cdr:to>
      <cdr:x>0.41792</cdr:x>
      <cdr:y>0.64347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177274" y="2134309"/>
          <a:ext cx="839628" cy="251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Hansen 80%</a:t>
          </a:r>
        </a:p>
      </cdr:txBody>
    </cdr:sp>
  </cdr:relSizeAnchor>
  <cdr:relSizeAnchor xmlns:cdr="http://schemas.openxmlformats.org/drawingml/2006/chartDrawing">
    <cdr:from>
      <cdr:x>0.22809</cdr:x>
      <cdr:y>0.35959</cdr:y>
    </cdr:from>
    <cdr:to>
      <cdr:x>0.40207</cdr:x>
      <cdr:y>0.42753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100757" y="1333500"/>
          <a:ext cx="839628" cy="251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Hansen 90%</a:t>
          </a:r>
        </a:p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NO FIT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0.41493</cdr:x>
      <cdr:y>0.3819</cdr:y>
    </cdr:from>
    <cdr:to>
      <cdr:x>0.58891</cdr:x>
      <cdr:y>0.44984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002462" y="2197106"/>
          <a:ext cx="839628" cy="3908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De Beer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0.37143</cdr:x>
      <cdr:y>0.08116</cdr:y>
    </cdr:from>
    <cdr:to>
      <cdr:x>0.87619</cdr:x>
      <cdr:y>0.32174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495300" y="355600"/>
          <a:ext cx="673100" cy="1054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'Capacity'</a:t>
          </a:r>
        </a:p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by</a:t>
          </a:r>
        </a:p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eight</a:t>
          </a:r>
        </a:p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CPT methods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6</xdr:row>
      <xdr:rowOff>0</xdr:rowOff>
    </xdr:from>
    <xdr:to>
      <xdr:col>15</xdr:col>
      <xdr:colOff>584200</xdr:colOff>
      <xdr:row>28</xdr:row>
      <xdr:rowOff>127000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581025</xdr:colOff>
      <xdr:row>24</xdr:row>
      <xdr:rowOff>9525</xdr:rowOff>
    </xdr:from>
    <xdr:to>
      <xdr:col>37</xdr:col>
      <xdr:colOff>542925</xdr:colOff>
      <xdr:row>47</xdr:row>
      <xdr:rowOff>60325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546100</xdr:colOff>
      <xdr:row>12</xdr:row>
      <xdr:rowOff>50800</xdr:rowOff>
    </xdr:from>
    <xdr:to>
      <xdr:col>11</xdr:col>
      <xdr:colOff>355600</xdr:colOff>
      <xdr:row>18</xdr:row>
      <xdr:rowOff>101600</xdr:rowOff>
    </xdr:to>
    <xdr:cxnSp macro="">
      <xdr:nvCxnSpPr>
        <xdr:cNvPr id="4" name="Straight Arrow Connector 3"/>
        <xdr:cNvCxnSpPr/>
      </xdr:nvCxnSpPr>
      <xdr:spPr>
        <a:xfrm flipV="1">
          <a:off x="4813300" y="2705100"/>
          <a:ext cx="2247900" cy="1206500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469900</xdr:colOff>
      <xdr:row>17</xdr:row>
      <xdr:rowOff>76200</xdr:rowOff>
    </xdr:from>
    <xdr:to>
      <xdr:col>8</xdr:col>
      <xdr:colOff>139700</xdr:colOff>
      <xdr:row>21</xdr:row>
      <xdr:rowOff>139700</xdr:rowOff>
    </xdr:to>
    <xdr:cxnSp macro="">
      <xdr:nvCxnSpPr>
        <xdr:cNvPr id="5" name="Straight Arrow Connector 4"/>
        <xdr:cNvCxnSpPr/>
      </xdr:nvCxnSpPr>
      <xdr:spPr>
        <a:xfrm flipV="1">
          <a:off x="4737100" y="3695700"/>
          <a:ext cx="279400" cy="825500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25400</xdr:colOff>
      <xdr:row>22</xdr:row>
      <xdr:rowOff>0</xdr:rowOff>
    </xdr:from>
    <xdr:to>
      <xdr:col>51</xdr:col>
      <xdr:colOff>584200</xdr:colOff>
      <xdr:row>41</xdr:row>
      <xdr:rowOff>88900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55</xdr:col>
      <xdr:colOff>0</xdr:colOff>
      <xdr:row>11</xdr:row>
      <xdr:rowOff>63500</xdr:rowOff>
    </xdr:from>
    <xdr:to>
      <xdr:col>62</xdr:col>
      <xdr:colOff>558800</xdr:colOff>
      <xdr:row>41</xdr:row>
      <xdr:rowOff>88900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58</xdr:col>
      <xdr:colOff>330200</xdr:colOff>
      <xdr:row>25</xdr:row>
      <xdr:rowOff>0</xdr:rowOff>
    </xdr:from>
    <xdr:to>
      <xdr:col>61</xdr:col>
      <xdr:colOff>231775</xdr:colOff>
      <xdr:row>27</xdr:row>
      <xdr:rowOff>88900</xdr:rowOff>
    </xdr:to>
    <xdr:cxnSp macro="">
      <xdr:nvCxnSpPr>
        <xdr:cNvPr id="8" name="Straight Arrow Connector 7"/>
        <xdr:cNvCxnSpPr/>
      </xdr:nvCxnSpPr>
      <xdr:spPr>
        <a:xfrm flipV="1">
          <a:off x="35407600" y="5143500"/>
          <a:ext cx="1730375" cy="469900"/>
        </a:xfrm>
        <a:prstGeom prst="straightConnector1">
          <a:avLst/>
        </a:prstGeom>
        <a:ln w="12700">
          <a:solidFill>
            <a:srgbClr val="FF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317500</xdr:colOff>
      <xdr:row>22</xdr:row>
      <xdr:rowOff>165100</xdr:rowOff>
    </xdr:from>
    <xdr:to>
      <xdr:col>61</xdr:col>
      <xdr:colOff>495300</xdr:colOff>
      <xdr:row>27</xdr:row>
      <xdr:rowOff>114300</xdr:rowOff>
    </xdr:to>
    <xdr:cxnSp macro="">
      <xdr:nvCxnSpPr>
        <xdr:cNvPr id="9" name="Straight Arrow Connector 8"/>
        <xdr:cNvCxnSpPr/>
      </xdr:nvCxnSpPr>
      <xdr:spPr>
        <a:xfrm flipV="1">
          <a:off x="36004500" y="4737100"/>
          <a:ext cx="1397000" cy="901700"/>
        </a:xfrm>
        <a:prstGeom prst="straightConnector1">
          <a:avLst/>
        </a:prstGeom>
        <a:ln w="12700">
          <a:solidFill>
            <a:srgbClr val="FF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368300</xdr:colOff>
      <xdr:row>5</xdr:row>
      <xdr:rowOff>177800</xdr:rowOff>
    </xdr:from>
    <xdr:to>
      <xdr:col>17</xdr:col>
      <xdr:colOff>482600</xdr:colOff>
      <xdr:row>28</xdr:row>
      <xdr:rowOff>114300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368300</xdr:colOff>
      <xdr:row>6</xdr:row>
      <xdr:rowOff>139701</xdr:rowOff>
    </xdr:from>
    <xdr:to>
      <xdr:col>14</xdr:col>
      <xdr:colOff>596900</xdr:colOff>
      <xdr:row>7</xdr:row>
      <xdr:rowOff>152400</xdr:rowOff>
    </xdr:to>
    <xdr:cxnSp macro="">
      <xdr:nvCxnSpPr>
        <xdr:cNvPr id="12" name="Straight Arrow Connector 11"/>
        <xdr:cNvCxnSpPr/>
      </xdr:nvCxnSpPr>
      <xdr:spPr>
        <a:xfrm flipV="1">
          <a:off x="8902700" y="1600201"/>
          <a:ext cx="228600" cy="203199"/>
        </a:xfrm>
        <a:prstGeom prst="straightConnector1">
          <a:avLst/>
        </a:prstGeom>
        <a:ln w="95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533400</xdr:colOff>
      <xdr:row>5</xdr:row>
      <xdr:rowOff>165100</xdr:rowOff>
    </xdr:from>
    <xdr:to>
      <xdr:col>15</xdr:col>
      <xdr:colOff>466261</xdr:colOff>
      <xdr:row>7</xdr:row>
      <xdr:rowOff>82129</xdr:rowOff>
    </xdr:to>
    <xdr:sp macro="" textlink="">
      <xdr:nvSpPr>
        <xdr:cNvPr id="14" name="TextBox 5"/>
        <xdr:cNvSpPr txBox="1"/>
      </xdr:nvSpPr>
      <xdr:spPr>
        <a:xfrm>
          <a:off x="9067800" y="1435100"/>
          <a:ext cx="542461" cy="298029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latin typeface="Arial" pitchFamily="34" charset="0"/>
              <a:cs typeface="Arial" pitchFamily="34" charset="0"/>
            </a:rPr>
            <a:t>2,045</a:t>
          </a:r>
        </a:p>
      </xdr:txBody>
    </xdr:sp>
    <xdr:clientData/>
  </xdr:twoCellAnchor>
  <xdr:twoCellAnchor>
    <xdr:from>
      <xdr:col>16</xdr:col>
      <xdr:colOff>254000</xdr:colOff>
      <xdr:row>4</xdr:row>
      <xdr:rowOff>12700</xdr:rowOff>
    </xdr:from>
    <xdr:to>
      <xdr:col>17</xdr:col>
      <xdr:colOff>317497</xdr:colOff>
      <xdr:row>8</xdr:row>
      <xdr:rowOff>1</xdr:rowOff>
    </xdr:to>
    <xdr:sp macro="" textlink="">
      <xdr:nvSpPr>
        <xdr:cNvPr id="13" name="TextBox 5"/>
        <xdr:cNvSpPr txBox="1"/>
      </xdr:nvSpPr>
      <xdr:spPr>
        <a:xfrm>
          <a:off x="10007600" y="800100"/>
          <a:ext cx="673097" cy="1054101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latin typeface="Arial" pitchFamily="34" charset="0"/>
              <a:cs typeface="Arial" pitchFamily="34" charset="0"/>
            </a:rPr>
            <a:t>'Capacity'</a:t>
          </a:r>
        </a:p>
        <a:p>
          <a:pPr algn="ctr"/>
          <a:r>
            <a:rPr lang="en-US" sz="1100">
              <a:latin typeface="Arial" pitchFamily="34" charset="0"/>
              <a:cs typeface="Arial" pitchFamily="34" charset="0"/>
            </a:rPr>
            <a:t>by</a:t>
          </a:r>
        </a:p>
        <a:p>
          <a:pPr algn="ctr"/>
          <a:r>
            <a:rPr lang="en-US" sz="1100">
              <a:latin typeface="Arial" pitchFamily="34" charset="0"/>
              <a:cs typeface="Arial" pitchFamily="34" charset="0"/>
            </a:rPr>
            <a:t>eight</a:t>
          </a:r>
        </a:p>
        <a:p>
          <a:pPr algn="ctr"/>
          <a:r>
            <a:rPr lang="en-US" sz="1100">
              <a:latin typeface="Arial" pitchFamily="34" charset="0"/>
              <a:cs typeface="Arial" pitchFamily="34" charset="0"/>
            </a:rPr>
            <a:t>CPT methods</a:t>
          </a:r>
        </a:p>
      </xdr:txBody>
    </xdr:sp>
    <xdr:clientData/>
  </xdr:twoCellAnchor>
  <xdr:twoCellAnchor>
    <xdr:from>
      <xdr:col>13</xdr:col>
      <xdr:colOff>304800</xdr:colOff>
      <xdr:row>27</xdr:row>
      <xdr:rowOff>152400</xdr:rowOff>
    </xdr:from>
    <xdr:to>
      <xdr:col>17</xdr:col>
      <xdr:colOff>304800</xdr:colOff>
      <xdr:row>30</xdr:row>
      <xdr:rowOff>76200</xdr:rowOff>
    </xdr:to>
    <xdr:sp macro="" textlink="">
      <xdr:nvSpPr>
        <xdr:cNvPr id="21" name="TextBox 6"/>
        <xdr:cNvSpPr txBox="1"/>
      </xdr:nvSpPr>
      <xdr:spPr>
        <a:xfrm>
          <a:off x="8229600" y="5676900"/>
          <a:ext cx="2438400" cy="495300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0">
              <a:latin typeface="Arial" pitchFamily="34" charset="0"/>
              <a:cs typeface="Arial" pitchFamily="34" charset="0"/>
            </a:rPr>
            <a:t>UWA, LCPC-82, E-F, Mrhf</a:t>
          </a:r>
        </a:p>
        <a:p>
          <a:pPr algn="ctr"/>
          <a:r>
            <a:rPr lang="en-US" sz="1100" b="0">
              <a:latin typeface="Arial" pitchFamily="34" charset="0"/>
              <a:cs typeface="Arial" pitchFamily="34" charset="0"/>
            </a:rPr>
            <a:t>give values above max. test load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85725</xdr:colOff>
          <xdr:row>4</xdr:row>
          <xdr:rowOff>95250</xdr:rowOff>
        </xdr:from>
        <xdr:to>
          <xdr:col>30</xdr:col>
          <xdr:colOff>495300</xdr:colOff>
          <xdr:row>6</xdr:row>
          <xdr:rowOff>133350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11</xdr:row>
          <xdr:rowOff>95250</xdr:rowOff>
        </xdr:from>
        <xdr:to>
          <xdr:col>30</xdr:col>
          <xdr:colOff>342900</xdr:colOff>
          <xdr:row>15</xdr:row>
          <xdr:rowOff>66675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142875</xdr:colOff>
          <xdr:row>6</xdr:row>
          <xdr:rowOff>180975</xdr:rowOff>
        </xdr:from>
        <xdr:to>
          <xdr:col>31</xdr:col>
          <xdr:colOff>200025</xdr:colOff>
          <xdr:row>10</xdr:row>
          <xdr:rowOff>114300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16</xdr:row>
          <xdr:rowOff>123825</xdr:rowOff>
        </xdr:from>
        <xdr:to>
          <xdr:col>30</xdr:col>
          <xdr:colOff>219075</xdr:colOff>
          <xdr:row>19</xdr:row>
          <xdr:rowOff>152400</xdr:rowOff>
        </xdr:to>
        <xdr:sp macro="" textlink="">
          <xdr:nvSpPr>
            <xdr:cNvPr id="8196" name="Object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47625</xdr:colOff>
          <xdr:row>42</xdr:row>
          <xdr:rowOff>9525</xdr:rowOff>
        </xdr:from>
        <xdr:to>
          <xdr:col>10</xdr:col>
          <xdr:colOff>581025</xdr:colOff>
          <xdr:row>44</xdr:row>
          <xdr:rowOff>152400</xdr:rowOff>
        </xdr:to>
        <xdr:sp macro="" textlink="">
          <xdr:nvSpPr>
            <xdr:cNvPr id="8197" name="Object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0.82813</cdr:x>
      <cdr:y>0.06736</cdr:y>
    </cdr:from>
    <cdr:to>
      <cdr:x>0.91777</cdr:x>
      <cdr:y>0.13538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5011473" y="295149"/>
          <a:ext cx="542461" cy="2980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Chin</a:t>
          </a:r>
        </a:p>
      </cdr:txBody>
    </cdr:sp>
  </cdr:relSizeAnchor>
  <cdr:relSizeAnchor xmlns:cdr="http://schemas.openxmlformats.org/drawingml/2006/chartDrawing">
    <cdr:from>
      <cdr:x>0.26813</cdr:x>
      <cdr:y>0.49548</cdr:y>
    </cdr:from>
    <cdr:to>
      <cdr:x>0.39559</cdr:x>
      <cdr:y>0.55072</cdr:y>
    </cdr:to>
    <cdr:sp macro="" textlink="">
      <cdr:nvSpPr>
        <cdr:cNvPr id="3" name="TextBox 6"/>
        <cdr:cNvSpPr txBox="1"/>
      </cdr:nvSpPr>
      <cdr:spPr>
        <a:xfrm xmlns:a="http://schemas.openxmlformats.org/drawingml/2006/main">
          <a:off x="1622574" y="2170955"/>
          <a:ext cx="771375" cy="2420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Davisson,</a:t>
          </a:r>
        </a:p>
      </cdr:txBody>
    </cdr:sp>
  </cdr:relSizeAnchor>
  <cdr:relSizeAnchor xmlns:cdr="http://schemas.openxmlformats.org/drawingml/2006/chartDrawing">
    <cdr:from>
      <cdr:x>0.6305</cdr:x>
      <cdr:y>0.14823</cdr:y>
    </cdr:from>
    <cdr:to>
      <cdr:x>0.81742</cdr:x>
      <cdr:y>0.20359</cdr:y>
    </cdr:to>
    <cdr:sp macro="" textlink="">
      <cdr:nvSpPr>
        <cdr:cNvPr id="4" name="TextBox 6"/>
        <cdr:cNvSpPr txBox="1"/>
      </cdr:nvSpPr>
      <cdr:spPr>
        <a:xfrm xmlns:a="http://schemas.openxmlformats.org/drawingml/2006/main">
          <a:off x="3815521" y="649467"/>
          <a:ext cx="1131156" cy="242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10</a:t>
          </a:r>
          <a:r>
            <a:rPr lang="en-US" sz="1100" baseline="0">
              <a:latin typeface="Arial" pitchFamily="34" charset="0"/>
              <a:cs typeface="Arial" pitchFamily="34" charset="0"/>
            </a:rPr>
            <a:t> % diameter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0.15782</cdr:x>
      <cdr:y>0.44825</cdr:y>
    </cdr:from>
    <cdr:to>
      <cdr:x>0.30125</cdr:x>
      <cdr:y>0.50921</cdr:y>
    </cdr:to>
    <cdr:sp macro="" textlink="">
      <cdr:nvSpPr>
        <cdr:cNvPr id="5" name="TextBox 6"/>
        <cdr:cNvSpPr txBox="1"/>
      </cdr:nvSpPr>
      <cdr:spPr>
        <a:xfrm xmlns:a="http://schemas.openxmlformats.org/drawingml/2006/main">
          <a:off x="955045" y="1964002"/>
          <a:ext cx="867973" cy="2670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Fuller-Hoy</a:t>
          </a:r>
        </a:p>
      </cdr:txBody>
    </cdr:sp>
  </cdr:relSizeAnchor>
  <cdr:relSizeAnchor xmlns:cdr="http://schemas.openxmlformats.org/drawingml/2006/chartDrawing">
    <cdr:from>
      <cdr:x>0.37804</cdr:x>
      <cdr:y>0.50212</cdr:y>
    </cdr:from>
    <cdr:to>
      <cdr:x>0.52991</cdr:x>
      <cdr:y>0.55133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7720" y="2200058"/>
          <a:ext cx="919048" cy="2156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Hansen 80%</a:t>
          </a:r>
        </a:p>
      </cdr:txBody>
    </cdr:sp>
  </cdr:relSizeAnchor>
  <cdr:relSizeAnchor xmlns:cdr="http://schemas.openxmlformats.org/drawingml/2006/chartDrawing">
    <cdr:from>
      <cdr:x>0.75442</cdr:x>
      <cdr:y>0.73661</cdr:y>
    </cdr:from>
    <cdr:to>
      <cdr:x>0.92839</cdr:x>
      <cdr:y>0.82247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565405" y="3232150"/>
          <a:ext cx="1052793" cy="3767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Hansen 90 %</a:t>
          </a:r>
        </a:p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NO FIT</a:t>
          </a:r>
        </a:p>
      </cdr:txBody>
    </cdr:sp>
  </cdr:relSizeAnchor>
  <cdr:relSizeAnchor xmlns:cdr="http://schemas.openxmlformats.org/drawingml/2006/chartDrawing">
    <cdr:from>
      <cdr:x>0.23924</cdr:x>
      <cdr:y>0.5439</cdr:y>
    </cdr:from>
    <cdr:to>
      <cdr:x>0.34103</cdr:x>
      <cdr:y>0.59165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1447765" y="2383088"/>
          <a:ext cx="615987" cy="209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de Beer</a:t>
          </a:r>
        </a:p>
      </cdr:txBody>
    </cdr:sp>
  </cdr:relSizeAnchor>
  <cdr:relSizeAnchor xmlns:cdr="http://schemas.openxmlformats.org/drawingml/2006/chartDrawing">
    <cdr:from>
      <cdr:x>0.21406</cdr:x>
      <cdr:y>0.57601</cdr:y>
    </cdr:from>
    <cdr:to>
      <cdr:x>0.39349</cdr:x>
      <cdr:y>0.63245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295400" y="2523787"/>
          <a:ext cx="1085830" cy="2472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Max. Curvature</a:t>
          </a:r>
        </a:p>
      </cdr:txBody>
    </cdr:sp>
  </cdr:relSizeAnchor>
  <cdr:relSizeAnchor xmlns:cdr="http://schemas.openxmlformats.org/drawingml/2006/chartDrawing">
    <cdr:from>
      <cdr:x>0.43442</cdr:x>
      <cdr:y>0.29275</cdr:y>
    </cdr:from>
    <cdr:to>
      <cdr:x>0.50731</cdr:x>
      <cdr:y>0.35293</cdr:y>
    </cdr:to>
    <cdr:sp macro="" textlink="">
      <cdr:nvSpPr>
        <cdr:cNvPr id="10" name="TextBox 5"/>
        <cdr:cNvSpPr txBox="1"/>
      </cdr:nvSpPr>
      <cdr:spPr>
        <a:xfrm xmlns:a="http://schemas.openxmlformats.org/drawingml/2006/main">
          <a:off x="2628900" y="1282700"/>
          <a:ext cx="441102" cy="263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Slope</a:t>
          </a:r>
        </a:p>
      </cdr:txBody>
    </cdr:sp>
  </cdr:relSizeAnchor>
  <cdr:relSizeAnchor xmlns:cdr="http://schemas.openxmlformats.org/drawingml/2006/chartDrawing">
    <cdr:from>
      <cdr:x>0.42602</cdr:x>
      <cdr:y>0.36232</cdr:y>
    </cdr:from>
    <cdr:to>
      <cdr:x>0.56558</cdr:x>
      <cdr:y>0.43768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578100" y="1587500"/>
          <a:ext cx="844550" cy="330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l-GR" sz="1100" i="1">
              <a:latin typeface="Arial" pitchFamily="34" charset="0"/>
              <a:cs typeface="Arial" pitchFamily="34" charset="0"/>
            </a:rPr>
            <a:t>δ</a:t>
          </a:r>
          <a:r>
            <a:rPr lang="en-US" sz="1100" i="1" baseline="-25000">
              <a:latin typeface="Arial" pitchFamily="34" charset="0"/>
              <a:cs typeface="Arial" pitchFamily="34" charset="0"/>
            </a:rPr>
            <a:t>t </a:t>
          </a:r>
          <a:r>
            <a:rPr lang="en-US" sz="1100">
              <a:latin typeface="Arial" pitchFamily="34" charset="0"/>
              <a:cs typeface="Arial" pitchFamily="34" charset="0"/>
            </a:rPr>
            <a:t>= 30 mm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0.24394</cdr:x>
      <cdr:y>0.57553</cdr:y>
    </cdr:from>
    <cdr:to>
      <cdr:x>0.41792</cdr:x>
      <cdr:y>0.64347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177274" y="2134309"/>
          <a:ext cx="839628" cy="251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Hansen 80%</a:t>
          </a:r>
        </a:p>
      </cdr:txBody>
    </cdr:sp>
  </cdr:relSizeAnchor>
  <cdr:relSizeAnchor xmlns:cdr="http://schemas.openxmlformats.org/drawingml/2006/chartDrawing">
    <cdr:from>
      <cdr:x>0.21493</cdr:x>
      <cdr:y>0.19863</cdr:y>
    </cdr:from>
    <cdr:to>
      <cdr:x>0.38891</cdr:x>
      <cdr:y>0.26657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037262" y="736604"/>
          <a:ext cx="839628" cy="251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Hansen 90%</a:t>
          </a:r>
        </a:p>
        <a:p xmlns:a="http://schemas.openxmlformats.org/drawingml/2006/main">
          <a:pPr algn="ctr"/>
          <a:r>
            <a:rPr lang="en-US" sz="1100">
              <a:latin typeface="Arial" pitchFamily="34" charset="0"/>
              <a:cs typeface="Arial" pitchFamily="34" charset="0"/>
            </a:rPr>
            <a:t>NO FIT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8.w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7.emf"/><Relationship Id="rId5" Type="http://schemas.openxmlformats.org/officeDocument/2006/relationships/image" Target="../media/image4.w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6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.bin"/><Relationship Id="rId13" Type="http://schemas.openxmlformats.org/officeDocument/2006/relationships/image" Target="../media/image8.w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12" Type="http://schemas.openxmlformats.org/officeDocument/2006/relationships/oleObject" Target="../embeddings/oleObject10.bin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7.bin"/><Relationship Id="rId11" Type="http://schemas.openxmlformats.org/officeDocument/2006/relationships/image" Target="../media/image7.emf"/><Relationship Id="rId5" Type="http://schemas.openxmlformats.org/officeDocument/2006/relationships/image" Target="../media/image4.wmf"/><Relationship Id="rId10" Type="http://schemas.openxmlformats.org/officeDocument/2006/relationships/oleObject" Target="../embeddings/oleObject9.bin"/><Relationship Id="rId4" Type="http://schemas.openxmlformats.org/officeDocument/2006/relationships/oleObject" Target="../embeddings/oleObject6.bin"/><Relationship Id="rId9" Type="http://schemas.openxmlformats.org/officeDocument/2006/relationships/image" Target="../media/image6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13" Type="http://schemas.openxmlformats.org/officeDocument/2006/relationships/image" Target="../media/image8.w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5.emf"/><Relationship Id="rId12" Type="http://schemas.openxmlformats.org/officeDocument/2006/relationships/oleObject" Target="../embeddings/oleObject15.bin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2.bin"/><Relationship Id="rId11" Type="http://schemas.openxmlformats.org/officeDocument/2006/relationships/image" Target="../media/image7.emf"/><Relationship Id="rId5" Type="http://schemas.openxmlformats.org/officeDocument/2006/relationships/image" Target="../media/image4.wmf"/><Relationship Id="rId10" Type="http://schemas.openxmlformats.org/officeDocument/2006/relationships/oleObject" Target="../embeddings/oleObject14.bin"/><Relationship Id="rId4" Type="http://schemas.openxmlformats.org/officeDocument/2006/relationships/oleObject" Target="../embeddings/oleObject11.bin"/><Relationship Id="rId9" Type="http://schemas.openxmlformats.org/officeDocument/2006/relationships/image" Target="../media/image6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54"/>
  <sheetViews>
    <sheetView tabSelected="1" zoomScale="60" zoomScaleNormal="60" workbookViewId="0"/>
  </sheetViews>
  <sheetFormatPr defaultColWidth="11.5703125" defaultRowHeight="15" x14ac:dyDescent="0.25"/>
  <sheetData>
    <row r="1" spans="1:22" x14ac:dyDescent="0.25">
      <c r="A1" s="88"/>
      <c r="B1" s="88"/>
      <c r="C1" s="88"/>
      <c r="D1" s="88"/>
      <c r="E1" s="88"/>
      <c r="F1" s="88"/>
      <c r="G1" s="88"/>
      <c r="H1" s="88"/>
      <c r="I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</row>
    <row r="2" spans="1:22" x14ac:dyDescent="0.25">
      <c r="A2" s="88"/>
      <c r="B2" s="88"/>
      <c r="C2" s="88"/>
      <c r="D2" s="88"/>
      <c r="E2" s="88"/>
      <c r="F2" s="88"/>
      <c r="G2" s="88"/>
      <c r="H2" s="88"/>
      <c r="I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</row>
    <row r="4" spans="1:22" x14ac:dyDescent="0.25">
      <c r="A4" s="88"/>
      <c r="B4" s="88"/>
      <c r="C4" s="88"/>
      <c r="D4" s="88"/>
      <c r="E4" s="88"/>
      <c r="F4" s="88"/>
      <c r="G4" s="88"/>
      <c r="H4" s="88"/>
      <c r="I4" s="88"/>
      <c r="J4" s="88" t="s">
        <v>89</v>
      </c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</row>
    <row r="5" spans="1:22" x14ac:dyDescent="0.25">
      <c r="A5" s="88"/>
      <c r="B5" s="88"/>
      <c r="C5" s="88"/>
      <c r="D5" s="88"/>
      <c r="E5" s="88"/>
      <c r="F5" s="88"/>
      <c r="G5" s="88"/>
      <c r="H5" s="88"/>
      <c r="I5" s="88"/>
      <c r="J5" s="88" t="s">
        <v>111</v>
      </c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</row>
    <row r="6" spans="1:22" x14ac:dyDescent="0.25">
      <c r="A6" s="88"/>
      <c r="B6" s="88"/>
      <c r="C6" s="88"/>
      <c r="D6" s="88"/>
      <c r="E6" s="88"/>
      <c r="F6" s="88"/>
      <c r="G6" s="88"/>
      <c r="H6" s="88"/>
      <c r="I6" s="88"/>
      <c r="J6" s="88" t="s">
        <v>112</v>
      </c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</row>
    <row r="7" spans="1:22" x14ac:dyDescent="0.25">
      <c r="A7" s="88"/>
      <c r="B7" s="88"/>
      <c r="C7" s="88"/>
      <c r="D7" s="88"/>
      <c r="E7" s="88"/>
      <c r="F7" s="88"/>
      <c r="G7" s="88"/>
      <c r="H7" s="88"/>
      <c r="I7" s="88"/>
      <c r="J7" s="88" t="s">
        <v>90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</row>
    <row r="8" spans="1:22" x14ac:dyDescent="0.25">
      <c r="A8" s="88"/>
      <c r="B8" s="88"/>
      <c r="C8" s="88"/>
      <c r="D8" s="88"/>
      <c r="E8" s="88"/>
      <c r="F8" s="88"/>
      <c r="G8" s="88"/>
      <c r="H8" s="88"/>
      <c r="I8" s="88"/>
      <c r="J8" s="88" t="s">
        <v>91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</row>
    <row r="9" spans="1:22" x14ac:dyDescent="0.25">
      <c r="A9" s="88"/>
      <c r="B9" s="88"/>
      <c r="C9" s="88"/>
      <c r="D9" s="88"/>
      <c r="E9" s="88"/>
      <c r="F9" s="88"/>
      <c r="G9" s="88"/>
      <c r="H9" s="88"/>
      <c r="I9" s="88"/>
      <c r="J9" s="88" t="s">
        <v>92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</row>
    <row r="10" spans="1:22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 t="s">
        <v>93</v>
      </c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</row>
    <row r="11" spans="1:22" ht="15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</row>
    <row r="12" spans="1:22" ht="15" customHeight="1" x14ac:dyDescent="0.25">
      <c r="A12" s="88"/>
      <c r="B12" s="88"/>
      <c r="C12" s="88"/>
      <c r="D12" s="88"/>
      <c r="E12" s="88"/>
      <c r="F12" s="88"/>
      <c r="G12" s="88"/>
      <c r="H12" s="88"/>
      <c r="I12" s="88"/>
      <c r="J12" s="88" t="s">
        <v>94</v>
      </c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</row>
    <row r="13" spans="1:22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 t="s">
        <v>95</v>
      </c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</row>
    <row r="14" spans="1:22" x14ac:dyDescent="0.25">
      <c r="A14" s="88"/>
      <c r="B14" s="88"/>
      <c r="C14" s="88"/>
      <c r="D14" s="88"/>
      <c r="E14" s="88"/>
      <c r="F14" s="88"/>
      <c r="G14" s="88"/>
      <c r="H14" s="88"/>
      <c r="I14" s="88"/>
      <c r="J14" s="88" t="s">
        <v>119</v>
      </c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</row>
    <row r="15" spans="1:22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133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</row>
    <row r="16" spans="1:22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 t="s">
        <v>113</v>
      </c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</row>
    <row r="17" spans="1:22" x14ac:dyDescent="0.25">
      <c r="A17" s="88"/>
      <c r="B17" s="88"/>
      <c r="C17" s="88"/>
      <c r="D17" s="88"/>
      <c r="E17" s="88"/>
      <c r="F17" s="88"/>
      <c r="G17" s="88"/>
      <c r="H17" s="88"/>
      <c r="I17" s="88"/>
      <c r="J17" s="88" t="s">
        <v>96</v>
      </c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</row>
    <row r="18" spans="1:22" x14ac:dyDescent="0.25">
      <c r="A18" s="88"/>
      <c r="B18" s="88"/>
      <c r="C18" s="88"/>
      <c r="D18" s="88"/>
      <c r="E18" s="88"/>
      <c r="F18" s="88"/>
      <c r="G18" s="88"/>
      <c r="H18" s="88"/>
      <c r="I18" s="88"/>
      <c r="J18" s="88" t="s">
        <v>97</v>
      </c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</row>
    <row r="19" spans="1:22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 t="s">
        <v>98</v>
      </c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</row>
    <row r="20" spans="1:22" x14ac:dyDescent="0.25">
      <c r="A20" s="88"/>
      <c r="B20" s="88"/>
      <c r="C20" s="88"/>
      <c r="D20" s="88"/>
      <c r="E20" s="88"/>
      <c r="F20" s="88"/>
      <c r="G20" s="88"/>
      <c r="H20" s="88"/>
      <c r="I20" s="88"/>
      <c r="J20" s="88" t="s">
        <v>99</v>
      </c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</row>
    <row r="21" spans="1:22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9" t="s">
        <v>109</v>
      </c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</row>
    <row r="22" spans="1:22" x14ac:dyDescent="0.25">
      <c r="A22" s="88"/>
      <c r="B22" s="88"/>
      <c r="C22" s="88"/>
      <c r="D22" s="88"/>
      <c r="E22" s="88"/>
      <c r="F22" s="88"/>
      <c r="G22" s="88"/>
      <c r="H22" s="88"/>
      <c r="I22" s="88"/>
      <c r="J22" s="88" t="s">
        <v>124</v>
      </c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</row>
    <row r="23" spans="1:22" x14ac:dyDescent="0.25">
      <c r="A23" s="88"/>
      <c r="B23" s="88"/>
      <c r="C23" s="88"/>
      <c r="D23" s="88"/>
      <c r="E23" s="88"/>
      <c r="F23" s="88"/>
      <c r="G23" s="88"/>
      <c r="H23" s="88"/>
      <c r="I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</row>
    <row r="24" spans="1:22" x14ac:dyDescent="0.25">
      <c r="A24" s="88"/>
      <c r="B24" s="88"/>
      <c r="C24" s="88"/>
      <c r="D24" s="88"/>
      <c r="E24" s="88"/>
      <c r="F24" s="88"/>
      <c r="G24" s="88"/>
      <c r="H24" s="88"/>
      <c r="I24" s="88"/>
      <c r="J24" s="88" t="s">
        <v>100</v>
      </c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1:22" x14ac:dyDescent="0.25">
      <c r="A25" s="88"/>
      <c r="B25" s="88"/>
      <c r="C25" s="88"/>
      <c r="D25" s="88"/>
      <c r="E25" s="88"/>
      <c r="F25" s="88"/>
      <c r="G25" s="88"/>
      <c r="H25" s="88"/>
      <c r="I25" s="88"/>
      <c r="J25" s="88" t="s">
        <v>120</v>
      </c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</row>
    <row r="26" spans="1:22" x14ac:dyDescent="0.25">
      <c r="A26" s="88"/>
      <c r="B26" s="90"/>
      <c r="C26" s="88"/>
      <c r="D26" s="88"/>
      <c r="E26" s="88"/>
      <c r="F26" s="88"/>
      <c r="G26" s="88"/>
      <c r="H26" s="88"/>
      <c r="I26" s="88"/>
      <c r="J26" s="88" t="s">
        <v>121</v>
      </c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</row>
    <row r="27" spans="1:22" x14ac:dyDescent="0.25">
      <c r="A27" s="88"/>
      <c r="B27" s="90"/>
      <c r="C27" s="88"/>
      <c r="D27" s="88"/>
      <c r="E27" s="88"/>
      <c r="F27" s="88"/>
      <c r="G27" s="88"/>
      <c r="H27" s="88"/>
      <c r="I27" s="88"/>
      <c r="J27" s="88" t="s">
        <v>122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</row>
    <row r="28" spans="1:22" x14ac:dyDescent="0.25">
      <c r="A28" s="88"/>
      <c r="B28" s="90"/>
      <c r="C28" s="88"/>
      <c r="D28" s="88"/>
      <c r="E28" s="88"/>
      <c r="F28" s="88"/>
      <c r="G28" s="88"/>
      <c r="H28" s="88"/>
      <c r="I28" s="88"/>
      <c r="J28" s="88" t="s">
        <v>123</v>
      </c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</row>
    <row r="29" spans="1:22" x14ac:dyDescent="0.25">
      <c r="A29" s="88"/>
      <c r="B29" s="90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</row>
    <row r="30" spans="1:22" x14ac:dyDescent="0.25">
      <c r="A30" s="88"/>
      <c r="B30" s="90"/>
      <c r="C30" s="88"/>
      <c r="D30" s="88"/>
      <c r="E30" s="88"/>
      <c r="F30" s="88"/>
      <c r="G30" s="88"/>
      <c r="H30" s="88"/>
      <c r="I30" s="88"/>
      <c r="J30" s="88" t="s">
        <v>84</v>
      </c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</row>
    <row r="31" spans="1:22" x14ac:dyDescent="0.25">
      <c r="A31" s="88"/>
      <c r="B31" s="90"/>
      <c r="C31" s="88"/>
      <c r="D31" s="88"/>
      <c r="E31" s="88"/>
      <c r="F31" s="88"/>
      <c r="G31" s="88"/>
      <c r="H31" s="88"/>
      <c r="I31" s="88"/>
      <c r="J31" s="120" t="s">
        <v>83</v>
      </c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</row>
    <row r="32" spans="1:22" x14ac:dyDescent="0.25">
      <c r="A32" s="88"/>
      <c r="B32" s="90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</row>
    <row r="33" spans="1:22" x14ac:dyDescent="0.25">
      <c r="A33" s="88"/>
      <c r="B33" s="90"/>
      <c r="C33" s="88"/>
      <c r="D33" s="88"/>
      <c r="E33" s="88"/>
      <c r="F33" s="88"/>
      <c r="G33" s="88"/>
      <c r="H33" s="88"/>
      <c r="I33" s="88"/>
      <c r="J33" s="88" t="s">
        <v>116</v>
      </c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</row>
    <row r="34" spans="1:22" x14ac:dyDescent="0.25">
      <c r="A34" s="88"/>
      <c r="B34" s="90"/>
      <c r="C34" s="88"/>
      <c r="D34" s="88"/>
      <c r="E34" s="88"/>
      <c r="F34" s="88"/>
      <c r="G34" s="88"/>
      <c r="H34" s="88"/>
      <c r="I34" s="88"/>
      <c r="J34" s="88" t="s">
        <v>115</v>
      </c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</row>
    <row r="35" spans="1:22" x14ac:dyDescent="0.25">
      <c r="A35" s="88"/>
      <c r="B35" s="90"/>
      <c r="C35" s="88"/>
      <c r="D35" s="88"/>
      <c r="E35" s="88"/>
      <c r="F35" s="88"/>
      <c r="G35" s="88"/>
      <c r="H35" s="88"/>
      <c r="I35" s="88"/>
      <c r="J35" s="88" t="s">
        <v>101</v>
      </c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</row>
    <row r="36" spans="1:22" x14ac:dyDescent="0.25">
      <c r="A36" s="88"/>
      <c r="B36" s="90"/>
      <c r="C36" s="88"/>
      <c r="D36" s="88"/>
      <c r="E36" s="88"/>
      <c r="F36" s="88"/>
      <c r="G36" s="88"/>
      <c r="H36" s="88"/>
      <c r="I36" s="88"/>
      <c r="J36" s="88" t="s">
        <v>102</v>
      </c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</row>
    <row r="37" spans="1:22" x14ac:dyDescent="0.25">
      <c r="A37" s="88"/>
      <c r="B37" s="90"/>
      <c r="C37" s="88"/>
      <c r="D37" s="88"/>
      <c r="E37" s="88"/>
      <c r="F37" s="88"/>
      <c r="G37" s="88"/>
      <c r="H37" s="88"/>
      <c r="I37" s="88"/>
      <c r="J37" s="88" t="s">
        <v>110</v>
      </c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</row>
    <row r="38" spans="1:22" x14ac:dyDescent="0.25">
      <c r="A38" s="88"/>
      <c r="B38" s="90"/>
      <c r="C38" s="88"/>
      <c r="D38" s="88"/>
      <c r="E38" s="88"/>
      <c r="F38" s="88"/>
      <c r="G38" s="88"/>
      <c r="H38" s="88"/>
      <c r="I38" s="88"/>
      <c r="J38" s="88" t="s">
        <v>103</v>
      </c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</row>
    <row r="39" spans="1:22" x14ac:dyDescent="0.25">
      <c r="A39" s="88"/>
      <c r="B39" s="90"/>
      <c r="C39" s="88"/>
      <c r="D39" s="88"/>
      <c r="E39" s="88"/>
      <c r="F39" s="88"/>
      <c r="G39" s="88"/>
      <c r="H39" s="88"/>
      <c r="I39" s="88"/>
      <c r="J39" s="88" t="s">
        <v>104</v>
      </c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</row>
    <row r="40" spans="1:22" x14ac:dyDescent="0.25">
      <c r="A40" s="88"/>
      <c r="B40" s="90"/>
      <c r="C40" s="88"/>
      <c r="D40" s="88"/>
      <c r="E40" s="88"/>
      <c r="F40" s="88"/>
      <c r="G40" s="88"/>
      <c r="H40" s="88"/>
      <c r="I40" s="88"/>
      <c r="J40" s="88" t="s">
        <v>105</v>
      </c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</row>
    <row r="41" spans="1:22" x14ac:dyDescent="0.25">
      <c r="A41" s="88"/>
      <c r="B41" s="90"/>
      <c r="C41" s="88"/>
      <c r="D41" s="88"/>
      <c r="E41" s="88"/>
      <c r="F41" s="88"/>
      <c r="G41" s="88"/>
      <c r="H41" s="88"/>
      <c r="I41" s="88"/>
      <c r="J41" s="88" t="s">
        <v>106</v>
      </c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</row>
    <row r="42" spans="1:22" x14ac:dyDescent="0.25">
      <c r="A42" s="88"/>
      <c r="B42" s="90"/>
      <c r="C42" s="88"/>
      <c r="D42" s="88"/>
      <c r="E42" s="88"/>
      <c r="F42" s="88"/>
      <c r="G42" s="88"/>
      <c r="H42" s="88"/>
      <c r="I42" s="88"/>
      <c r="J42" s="88" t="s">
        <v>114</v>
      </c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</row>
    <row r="43" spans="1:22" x14ac:dyDescent="0.25">
      <c r="A43" s="88"/>
      <c r="B43" s="90"/>
      <c r="C43" s="88"/>
      <c r="D43" s="88"/>
      <c r="E43" s="88"/>
      <c r="F43" s="88"/>
      <c r="G43" s="88"/>
      <c r="H43" s="88"/>
      <c r="I43" s="88"/>
      <c r="J43" s="88" t="s">
        <v>125</v>
      </c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</row>
    <row r="44" spans="1:22" x14ac:dyDescent="0.25">
      <c r="A44" s="88"/>
      <c r="B44" s="90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</row>
    <row r="45" spans="1:22" x14ac:dyDescent="0.25">
      <c r="A45" s="88"/>
      <c r="B45" s="90"/>
      <c r="C45" s="88"/>
      <c r="D45" s="88"/>
      <c r="E45" s="88"/>
      <c r="F45" s="88"/>
      <c r="G45" s="88"/>
      <c r="H45" s="88"/>
      <c r="I45" s="88"/>
      <c r="J45" s="88" t="s">
        <v>107</v>
      </c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</row>
    <row r="46" spans="1:22" x14ac:dyDescent="0.25">
      <c r="A46" s="88"/>
      <c r="B46" s="90"/>
      <c r="C46" s="88"/>
      <c r="D46" s="88"/>
      <c r="E46" s="88"/>
      <c r="F46" s="88"/>
      <c r="G46" s="88"/>
      <c r="H46" s="88"/>
      <c r="I46" s="88"/>
      <c r="J46" s="88" t="s">
        <v>108</v>
      </c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</row>
    <row r="47" spans="1:22" x14ac:dyDescent="0.25">
      <c r="A47" s="88"/>
      <c r="B47" s="90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</row>
    <row r="48" spans="1:22" x14ac:dyDescent="0.25">
      <c r="A48" s="88"/>
      <c r="B48" s="90"/>
      <c r="C48" s="88"/>
      <c r="D48" s="88"/>
      <c r="E48" s="88"/>
      <c r="F48" s="88"/>
      <c r="G48" s="88"/>
      <c r="H48" s="88"/>
      <c r="I48" s="88"/>
      <c r="J48" s="120" t="s">
        <v>126</v>
      </c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</row>
    <row r="49" spans="1:22" x14ac:dyDescent="0.25">
      <c r="A49" s="88"/>
      <c r="B49" s="90"/>
      <c r="C49" s="88"/>
      <c r="D49" s="88"/>
      <c r="E49" s="88"/>
      <c r="F49" s="88"/>
      <c r="G49" s="88"/>
      <c r="H49" s="88"/>
      <c r="I49" s="88"/>
      <c r="J49" s="88" t="s">
        <v>85</v>
      </c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</row>
    <row r="50" spans="1:22" x14ac:dyDescent="0.25">
      <c r="A50" s="88"/>
      <c r="B50" s="90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</row>
    <row r="51" spans="1:22" x14ac:dyDescent="0.25">
      <c r="A51" s="88"/>
      <c r="B51" s="90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</row>
    <row r="52" spans="1:22" x14ac:dyDescent="0.25">
      <c r="A52" s="88"/>
      <c r="B52" s="90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</row>
    <row r="53" spans="1:22" x14ac:dyDescent="0.25">
      <c r="A53" s="88"/>
      <c r="B53" s="90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</row>
    <row r="54" spans="1:22" x14ac:dyDescent="0.25">
      <c r="A54" s="88"/>
      <c r="B54" s="90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</row>
    <row r="55" spans="1:22" x14ac:dyDescent="0.25">
      <c r="A55" s="88"/>
      <c r="B55" s="90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</row>
    <row r="56" spans="1:22" x14ac:dyDescent="0.25">
      <c r="A56" s="88"/>
      <c r="B56" s="90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</row>
    <row r="57" spans="1:22" x14ac:dyDescent="0.25">
      <c r="A57" s="88"/>
      <c r="B57" s="90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</row>
    <row r="58" spans="1:22" x14ac:dyDescent="0.25">
      <c r="A58" s="88"/>
      <c r="B58" s="90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</row>
    <row r="59" spans="1:22" x14ac:dyDescent="0.25">
      <c r="A59" s="88"/>
      <c r="B59" s="90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</row>
    <row r="60" spans="1:22" x14ac:dyDescent="0.25">
      <c r="A60" s="88"/>
      <c r="B60" s="90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</row>
    <row r="61" spans="1:22" x14ac:dyDescent="0.25">
      <c r="A61" s="88"/>
      <c r="B61" s="90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</row>
    <row r="62" spans="1:22" x14ac:dyDescent="0.25">
      <c r="A62" s="88"/>
      <c r="B62" s="90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</row>
    <row r="63" spans="1:22" x14ac:dyDescent="0.25">
      <c r="A63" s="88"/>
      <c r="B63" s="90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</row>
    <row r="64" spans="1:22" x14ac:dyDescent="0.25">
      <c r="A64" s="88"/>
      <c r="B64" s="90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</row>
    <row r="65" spans="1:22" x14ac:dyDescent="0.25">
      <c r="A65" s="88"/>
      <c r="B65" s="90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</row>
    <row r="66" spans="1:22" x14ac:dyDescent="0.25">
      <c r="A66" s="88"/>
      <c r="B66" s="90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</row>
    <row r="67" spans="1:22" x14ac:dyDescent="0.25">
      <c r="A67" s="88"/>
      <c r="B67" s="90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</row>
    <row r="68" spans="1:22" x14ac:dyDescent="0.25">
      <c r="A68" s="88"/>
      <c r="B68" s="90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</row>
    <row r="69" spans="1:22" x14ac:dyDescent="0.25">
      <c r="A69" s="88"/>
      <c r="B69" s="90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</row>
    <row r="70" spans="1:22" x14ac:dyDescent="0.25">
      <c r="A70" s="88"/>
      <c r="B70" s="90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</row>
    <row r="71" spans="1:22" x14ac:dyDescent="0.25">
      <c r="A71" s="88"/>
      <c r="B71" s="90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</row>
    <row r="72" spans="1:22" x14ac:dyDescent="0.25">
      <c r="A72" s="88"/>
      <c r="B72" s="90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</row>
    <row r="73" spans="1:22" x14ac:dyDescent="0.25">
      <c r="A73" s="88"/>
      <c r="B73" s="90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</row>
    <row r="74" spans="1:22" x14ac:dyDescent="0.25">
      <c r="A74" s="88"/>
      <c r="B74" s="90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</row>
    <row r="75" spans="1:22" x14ac:dyDescent="0.25">
      <c r="A75" s="88"/>
      <c r="B75" s="90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</row>
    <row r="76" spans="1:22" x14ac:dyDescent="0.25">
      <c r="A76" s="88"/>
      <c r="B76" s="90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</row>
    <row r="77" spans="1:22" x14ac:dyDescent="0.25">
      <c r="A77" s="88"/>
      <c r="B77" s="90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</row>
    <row r="78" spans="1:22" x14ac:dyDescent="0.25">
      <c r="A78" s="88"/>
      <c r="B78" s="90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</row>
    <row r="79" spans="1:22" x14ac:dyDescent="0.25">
      <c r="A79" s="88"/>
      <c r="B79" s="91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</row>
    <row r="80" spans="1:22" x14ac:dyDescent="0.25">
      <c r="A80" s="88"/>
      <c r="B80" s="91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</row>
    <row r="81" spans="1:22" x14ac:dyDescent="0.25">
      <c r="A81" s="88"/>
      <c r="B81" s="91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</row>
    <row r="82" spans="1:22" x14ac:dyDescent="0.25">
      <c r="A82" s="88"/>
      <c r="B82" s="91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</row>
    <row r="83" spans="1:22" x14ac:dyDescent="0.25">
      <c r="A83" s="88"/>
      <c r="B83" s="91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</row>
    <row r="84" spans="1:22" x14ac:dyDescent="0.25">
      <c r="A84" s="88"/>
      <c r="B84" s="91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</row>
    <row r="85" spans="1:22" x14ac:dyDescent="0.25">
      <c r="A85" s="88"/>
      <c r="B85" s="91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</row>
    <row r="86" spans="1:22" x14ac:dyDescent="0.25">
      <c r="A86" s="88"/>
      <c r="B86" s="91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</row>
    <row r="87" spans="1:22" x14ac:dyDescent="0.25">
      <c r="A87" s="88"/>
      <c r="B87" s="91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</row>
    <row r="88" spans="1:22" x14ac:dyDescent="0.25">
      <c r="A88" s="88"/>
      <c r="B88" s="91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</row>
    <row r="89" spans="1:22" x14ac:dyDescent="0.25">
      <c r="A89" s="88"/>
      <c r="B89" s="91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</row>
    <row r="90" spans="1:22" x14ac:dyDescent="0.25">
      <c r="A90" s="88"/>
      <c r="B90" s="91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</row>
    <row r="91" spans="1:22" x14ac:dyDescent="0.25">
      <c r="A91" s="88"/>
      <c r="B91" s="91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</row>
    <row r="92" spans="1:22" x14ac:dyDescent="0.25">
      <c r="A92" s="88"/>
      <c r="B92" s="91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</row>
    <row r="93" spans="1:22" x14ac:dyDescent="0.25">
      <c r="A93" s="88"/>
      <c r="B93" s="91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</row>
    <row r="94" spans="1:22" x14ac:dyDescent="0.25">
      <c r="A94" s="88"/>
      <c r="B94" s="91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</row>
    <row r="95" spans="1:22" x14ac:dyDescent="0.25">
      <c r="A95" s="88"/>
      <c r="B95" s="91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</row>
    <row r="96" spans="1:22" x14ac:dyDescent="0.25">
      <c r="A96" s="88"/>
      <c r="B96" s="91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</row>
    <row r="97" spans="1:22" x14ac:dyDescent="0.25">
      <c r="A97" s="88"/>
      <c r="B97" s="91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</row>
    <row r="98" spans="1:22" x14ac:dyDescent="0.25">
      <c r="A98" s="88"/>
      <c r="B98" s="91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</row>
    <row r="99" spans="1:22" x14ac:dyDescent="0.25">
      <c r="A99" s="88"/>
      <c r="B99" s="91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</row>
    <row r="100" spans="1:22" x14ac:dyDescent="0.25">
      <c r="A100" s="88"/>
      <c r="B100" s="91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</row>
    <row r="101" spans="1:22" x14ac:dyDescent="0.25">
      <c r="A101" s="88"/>
      <c r="B101" s="91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</row>
    <row r="102" spans="1:22" x14ac:dyDescent="0.25">
      <c r="A102" s="88"/>
      <c r="B102" s="91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</row>
    <row r="103" spans="1:22" x14ac:dyDescent="0.25">
      <c r="A103" s="88"/>
      <c r="B103" s="91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</row>
    <row r="104" spans="1:22" x14ac:dyDescent="0.25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</row>
    <row r="105" spans="1:22" x14ac:dyDescent="0.25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</row>
    <row r="106" spans="1:22" x14ac:dyDescent="0.25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</row>
    <row r="107" spans="1:22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</row>
    <row r="108" spans="1:22" x14ac:dyDescent="0.25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</row>
    <row r="109" spans="1:22" x14ac:dyDescent="0.2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</row>
    <row r="110" spans="1:22" x14ac:dyDescent="0.25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</row>
    <row r="111" spans="1:22" x14ac:dyDescent="0.25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</row>
    <row r="112" spans="1:22" x14ac:dyDescent="0.25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</row>
    <row r="113" spans="1:22" x14ac:dyDescent="0.25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</row>
    <row r="114" spans="1:22" x14ac:dyDescent="0.25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</row>
    <row r="115" spans="1:22" x14ac:dyDescent="0.2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</row>
    <row r="116" spans="1:22" x14ac:dyDescent="0.25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</row>
    <row r="117" spans="1:22" x14ac:dyDescent="0.2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</row>
    <row r="118" spans="1:22" x14ac:dyDescent="0.2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</row>
    <row r="119" spans="1:22" x14ac:dyDescent="0.2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</row>
    <row r="120" spans="1:22" x14ac:dyDescent="0.25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</row>
    <row r="121" spans="1:22" x14ac:dyDescent="0.25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</row>
    <row r="122" spans="1:22" x14ac:dyDescent="0.25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</row>
    <row r="123" spans="1:22" x14ac:dyDescent="0.25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</row>
    <row r="124" spans="1:22" x14ac:dyDescent="0.25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</row>
    <row r="125" spans="1:22" x14ac:dyDescent="0.2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</row>
    <row r="126" spans="1:22" x14ac:dyDescent="0.2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</row>
    <row r="127" spans="1:22" x14ac:dyDescent="0.2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</row>
    <row r="128" spans="1:22" x14ac:dyDescent="0.2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</row>
    <row r="129" spans="1:22" x14ac:dyDescent="0.25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</row>
    <row r="130" spans="1:22" x14ac:dyDescent="0.25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</row>
    <row r="131" spans="1:22" x14ac:dyDescent="0.25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</row>
    <row r="132" spans="1:22" x14ac:dyDescent="0.25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</row>
    <row r="133" spans="1:22" x14ac:dyDescent="0.25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</row>
    <row r="134" spans="1:22" x14ac:dyDescent="0.25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</row>
    <row r="135" spans="1:22" x14ac:dyDescent="0.2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</row>
    <row r="136" spans="1:22" x14ac:dyDescent="0.25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</row>
    <row r="137" spans="1:22" x14ac:dyDescent="0.25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</row>
    <row r="138" spans="1:22" x14ac:dyDescent="0.25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</row>
    <row r="139" spans="1:22" x14ac:dyDescent="0.25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</row>
    <row r="140" spans="1:22" x14ac:dyDescent="0.25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</row>
    <row r="141" spans="1:22" x14ac:dyDescent="0.25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</row>
    <row r="142" spans="1:22" x14ac:dyDescent="0.25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</row>
    <row r="143" spans="1:22" x14ac:dyDescent="0.25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</row>
    <row r="144" spans="1:22" x14ac:dyDescent="0.25"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</row>
    <row r="145" spans="9:22" x14ac:dyDescent="0.25"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</row>
    <row r="146" spans="9:22" x14ac:dyDescent="0.25"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</row>
    <row r="147" spans="9:22" x14ac:dyDescent="0.25">
      <c r="J147" s="88"/>
      <c r="K147" s="88"/>
    </row>
    <row r="148" spans="9:22" x14ac:dyDescent="0.25">
      <c r="J148" s="88"/>
    </row>
    <row r="149" spans="9:22" x14ac:dyDescent="0.25">
      <c r="J149" s="88"/>
    </row>
    <row r="150" spans="9:22" x14ac:dyDescent="0.25">
      <c r="J150" s="88"/>
    </row>
    <row r="151" spans="9:22" x14ac:dyDescent="0.25">
      <c r="J151" s="88"/>
    </row>
    <row r="152" spans="9:22" x14ac:dyDescent="0.25">
      <c r="J152" s="88"/>
    </row>
    <row r="153" spans="9:22" x14ac:dyDescent="0.25">
      <c r="J153" s="88"/>
    </row>
    <row r="154" spans="9:22" x14ac:dyDescent="0.25">
      <c r="J154" s="88"/>
    </row>
  </sheetData>
  <sheetProtection password="DE4F" sheet="1" objects="1" scenarios="1" selectLockedCells="1" selectUnlockedCells="1"/>
  <pageMargins left="0.7" right="0.7" top="0.75" bottom="0.75" header="0.3" footer="0.3"/>
  <pageSetup scale="40" orientation="portrait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L1033"/>
  <sheetViews>
    <sheetView zoomScale="75" zoomScaleNormal="75" workbookViewId="0"/>
  </sheetViews>
  <sheetFormatPr defaultRowHeight="15" x14ac:dyDescent="0.25"/>
  <cols>
    <col min="26" max="26" width="1.7109375" customWidth="1"/>
    <col min="36" max="36" width="11.7109375" customWidth="1"/>
    <col min="40" max="41" width="9.28515625" bestFit="1" customWidth="1"/>
    <col min="48" max="48" width="9.140625" customWidth="1"/>
    <col min="52" max="52" width="9.28515625" bestFit="1" customWidth="1"/>
    <col min="61" max="61" width="9.140625" customWidth="1"/>
  </cols>
  <sheetData>
    <row r="1" spans="2:90" x14ac:dyDescent="0.25">
      <c r="S1" s="17"/>
      <c r="T1" s="17"/>
      <c r="U1" s="17"/>
      <c r="V1" s="17"/>
      <c r="W1" s="17"/>
      <c r="X1" s="17"/>
      <c r="Y1" s="17"/>
      <c r="Z1" s="83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</row>
    <row r="2" spans="2:90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4"/>
      <c r="U2" s="15"/>
      <c r="V2" s="15"/>
      <c r="W2" s="15"/>
      <c r="X2" s="15"/>
      <c r="Y2" s="16"/>
      <c r="Z2" s="83"/>
      <c r="AA2" s="1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6"/>
      <c r="AN2" s="62"/>
      <c r="AO2" s="63"/>
      <c r="AP2" s="63"/>
      <c r="AQ2" s="15"/>
      <c r="AR2" s="15"/>
      <c r="AS2" s="15"/>
      <c r="AT2" s="15"/>
      <c r="AU2" s="15"/>
      <c r="AV2" s="15"/>
      <c r="AW2" s="15"/>
      <c r="AX2" s="15"/>
      <c r="AY2" s="15"/>
      <c r="AZ2" s="16"/>
      <c r="BA2" s="14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6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</row>
    <row r="3" spans="2:90" ht="15.75" thickBot="1" x14ac:dyDescent="0.3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7"/>
      <c r="U3" s="8"/>
      <c r="V3" s="8"/>
      <c r="W3" s="8"/>
      <c r="X3" s="8"/>
      <c r="Y3" s="9"/>
      <c r="Z3" s="83"/>
      <c r="AA3" s="31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9"/>
      <c r="AN3" s="108"/>
      <c r="AO3" s="109"/>
      <c r="AP3" s="109"/>
      <c r="AQ3" s="8"/>
      <c r="AR3" s="8"/>
      <c r="AS3" s="8"/>
      <c r="AT3" s="8"/>
      <c r="AU3" s="8"/>
      <c r="AV3" s="8"/>
      <c r="AW3" s="8"/>
      <c r="AX3" s="8"/>
      <c r="AY3" s="8"/>
      <c r="AZ3" s="9"/>
      <c r="BA3" s="7"/>
      <c r="BB3" s="8"/>
      <c r="BC3" s="8"/>
      <c r="BD3" s="8"/>
      <c r="BE3" s="8"/>
      <c r="BF3" s="8"/>
      <c r="BG3" s="8"/>
      <c r="BH3" s="8"/>
      <c r="BI3" s="8"/>
      <c r="BJ3" s="8"/>
      <c r="BK3" s="8"/>
      <c r="BL3" s="9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</row>
    <row r="4" spans="2:90" ht="15.75" x14ac:dyDescent="0.25"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  <c r="S4" s="17"/>
      <c r="T4" s="144" t="s">
        <v>40</v>
      </c>
      <c r="U4" s="145"/>
      <c r="V4" s="145"/>
      <c r="W4" s="145"/>
      <c r="X4" s="145"/>
      <c r="Y4" s="146"/>
      <c r="Z4" s="83"/>
      <c r="AA4" s="31" t="s">
        <v>20</v>
      </c>
      <c r="AB4" s="8"/>
      <c r="AC4" s="8"/>
      <c r="AD4" s="8"/>
      <c r="AE4" s="53" t="s">
        <v>39</v>
      </c>
      <c r="AF4" s="8"/>
      <c r="AG4" s="8"/>
      <c r="AH4" s="8"/>
      <c r="AI4" s="8"/>
      <c r="AJ4" s="8"/>
      <c r="AK4" s="8"/>
      <c r="AL4" s="8"/>
      <c r="AM4" s="9"/>
      <c r="AN4" s="141">
        <v>0.8</v>
      </c>
      <c r="AO4" s="142"/>
      <c r="AP4" s="141">
        <v>0.9</v>
      </c>
      <c r="AQ4" s="142"/>
      <c r="AR4" s="8"/>
      <c r="AS4" s="73" t="s">
        <v>51</v>
      </c>
      <c r="AT4" s="3"/>
      <c r="AU4" s="3"/>
      <c r="AV4" s="73" t="s">
        <v>50</v>
      </c>
      <c r="AW4" s="8"/>
      <c r="AX4" s="8"/>
      <c r="AY4" s="8"/>
      <c r="AZ4" s="9"/>
      <c r="BA4" s="7"/>
      <c r="BB4" s="66" t="s">
        <v>57</v>
      </c>
      <c r="BC4" s="8"/>
      <c r="BD4" s="8"/>
      <c r="BE4" s="8"/>
      <c r="BF4" s="72" t="s">
        <v>57</v>
      </c>
      <c r="BG4" s="8"/>
      <c r="BH4" s="8"/>
      <c r="BI4" s="8"/>
      <c r="BJ4" s="8"/>
      <c r="BK4" s="8"/>
      <c r="BL4" s="9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</row>
    <row r="5" spans="2:90" ht="38.25" x14ac:dyDescent="0.25">
      <c r="B5" s="77"/>
      <c r="C5" s="143" t="s">
        <v>80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85"/>
      <c r="R5" s="78"/>
      <c r="S5" s="17"/>
      <c r="T5" s="4" t="s">
        <v>0</v>
      </c>
      <c r="U5" s="5" t="s">
        <v>5</v>
      </c>
      <c r="V5" s="5" t="s">
        <v>6</v>
      </c>
      <c r="W5" s="5" t="s">
        <v>1</v>
      </c>
      <c r="X5" s="5" t="s">
        <v>7</v>
      </c>
      <c r="Y5" s="6" t="s">
        <v>2</v>
      </c>
      <c r="Z5" s="83"/>
      <c r="AA5" s="32" t="s">
        <v>21</v>
      </c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9"/>
      <c r="AN5" s="94" t="s">
        <v>55</v>
      </c>
      <c r="AO5" s="95" t="s">
        <v>53</v>
      </c>
      <c r="AP5" s="96" t="s">
        <v>52</v>
      </c>
      <c r="AQ5" s="95" t="s">
        <v>54</v>
      </c>
      <c r="AR5" s="8"/>
      <c r="AS5" s="23" t="s">
        <v>12</v>
      </c>
      <c r="AT5" s="23" t="s">
        <v>13</v>
      </c>
      <c r="AU5" s="8"/>
      <c r="AV5" s="23" t="s">
        <v>12</v>
      </c>
      <c r="AW5" s="23" t="s">
        <v>13</v>
      </c>
      <c r="AX5" s="8"/>
      <c r="AY5" s="8"/>
      <c r="AZ5" s="9"/>
      <c r="BA5" s="7"/>
      <c r="BB5" s="5" t="s">
        <v>58</v>
      </c>
      <c r="BC5" s="5" t="s">
        <v>59</v>
      </c>
      <c r="BD5" s="8"/>
      <c r="BE5" s="8"/>
      <c r="BF5" s="8"/>
      <c r="BG5" s="8"/>
      <c r="BH5" s="8"/>
      <c r="BI5" s="8"/>
      <c r="BJ5" s="8"/>
      <c r="BK5" s="8"/>
      <c r="BL5" s="9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</row>
    <row r="6" spans="2:90" x14ac:dyDescent="0.25">
      <c r="B6" s="7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78"/>
      <c r="S6" s="17"/>
      <c r="T6" s="7" t="s">
        <v>3</v>
      </c>
      <c r="U6" s="8" t="s">
        <v>3</v>
      </c>
      <c r="V6" s="8" t="s">
        <v>3</v>
      </c>
      <c r="W6" s="8" t="s">
        <v>4</v>
      </c>
      <c r="X6" s="8" t="s">
        <v>4</v>
      </c>
      <c r="Y6" s="9" t="s">
        <v>4</v>
      </c>
      <c r="Z6" s="83"/>
      <c r="AA6" s="33" t="s">
        <v>22</v>
      </c>
      <c r="AB6" s="8"/>
      <c r="AC6" s="8"/>
      <c r="AD6" s="8"/>
      <c r="AE6" s="8"/>
      <c r="AF6" s="8"/>
      <c r="AG6" s="34" t="s">
        <v>23</v>
      </c>
      <c r="AH6" s="35" t="s">
        <v>30</v>
      </c>
      <c r="AI6" s="8"/>
      <c r="AJ6" s="8"/>
      <c r="AK6" s="8"/>
      <c r="AL6" s="8"/>
      <c r="AM6" s="9"/>
      <c r="AN6" s="97" t="s">
        <v>14</v>
      </c>
      <c r="AO6" s="98" t="s">
        <v>15</v>
      </c>
      <c r="AP6" s="99" t="s">
        <v>14</v>
      </c>
      <c r="AQ6" s="98" t="s">
        <v>15</v>
      </c>
      <c r="AR6" s="8"/>
      <c r="AS6" s="61" t="s">
        <v>14</v>
      </c>
      <c r="AT6" s="61" t="s">
        <v>15</v>
      </c>
      <c r="AU6" s="8"/>
      <c r="AV6" s="61" t="s">
        <v>14</v>
      </c>
      <c r="AW6" s="61" t="s">
        <v>15</v>
      </c>
      <c r="AX6" s="8"/>
      <c r="AY6" s="8"/>
      <c r="AZ6" s="9"/>
      <c r="BA6" s="7"/>
      <c r="BB6" s="61" t="s">
        <v>60</v>
      </c>
      <c r="BC6" s="61" t="s">
        <v>61</v>
      </c>
      <c r="BD6" s="8"/>
      <c r="BE6" s="8"/>
      <c r="BF6" s="8"/>
      <c r="BG6" s="8"/>
      <c r="BH6" s="8"/>
      <c r="BI6" s="8"/>
      <c r="BJ6" s="8"/>
      <c r="BK6" s="8"/>
      <c r="BL6" s="9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</row>
    <row r="7" spans="2:90" x14ac:dyDescent="0.25">
      <c r="B7" s="77"/>
      <c r="C7" s="8"/>
      <c r="D7" s="8"/>
      <c r="E7" s="79" t="s">
        <v>17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78"/>
      <c r="S7" s="17"/>
      <c r="T7" s="10">
        <v>0</v>
      </c>
      <c r="U7" s="11">
        <v>0</v>
      </c>
      <c r="V7" s="11">
        <v>0</v>
      </c>
      <c r="W7" s="12">
        <v>0</v>
      </c>
      <c r="X7" s="12">
        <v>0</v>
      </c>
      <c r="Y7" s="13">
        <v>0</v>
      </c>
      <c r="Z7" s="83"/>
      <c r="AA7" s="36">
        <v>0</v>
      </c>
      <c r="AB7" s="8"/>
      <c r="AC7" s="8"/>
      <c r="AD7" s="8"/>
      <c r="AE7" s="8"/>
      <c r="AF7" s="8"/>
      <c r="AG7" s="34" t="s">
        <v>24</v>
      </c>
      <c r="AH7" s="35" t="s">
        <v>29</v>
      </c>
      <c r="AI7" s="8"/>
      <c r="AJ7" s="8"/>
      <c r="AK7" s="8"/>
      <c r="AL7" s="8"/>
      <c r="AM7" s="9"/>
      <c r="AN7" s="67">
        <v>0</v>
      </c>
      <c r="AO7" s="65">
        <v>0</v>
      </c>
      <c r="AP7" s="64">
        <v>0</v>
      </c>
      <c r="AQ7" s="65">
        <v>0</v>
      </c>
      <c r="AR7" s="8"/>
      <c r="AS7" s="151" t="s">
        <v>74</v>
      </c>
      <c r="AT7" s="152"/>
      <c r="AV7" s="151" t="s">
        <v>74</v>
      </c>
      <c r="AW7" s="152"/>
      <c r="AX7" s="8"/>
      <c r="AY7" s="8"/>
      <c r="AZ7" s="9"/>
      <c r="BA7" s="7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</row>
    <row r="8" spans="2:90" ht="15.75" x14ac:dyDescent="0.3">
      <c r="B8" s="77"/>
      <c r="C8" s="14"/>
      <c r="D8" s="15"/>
      <c r="E8" s="19" t="s">
        <v>8</v>
      </c>
      <c r="F8" s="93">
        <v>450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78"/>
      <c r="S8" s="17"/>
      <c r="T8" s="10">
        <v>2.4577495255902799</v>
      </c>
      <c r="U8" s="11">
        <v>0.131658467576274</v>
      </c>
      <c r="V8" s="11">
        <v>2.3260910580140002</v>
      </c>
      <c r="W8" s="12">
        <v>4.9986265757572899E-3</v>
      </c>
      <c r="X8" s="12">
        <v>4.9986255757572904E-3</v>
      </c>
      <c r="Y8" s="13">
        <v>1.0000000000000001E-9</v>
      </c>
      <c r="Z8" s="83"/>
      <c r="AA8" s="36">
        <f>W8/T8</f>
        <v>2.033822618501682E-3</v>
      </c>
      <c r="AB8" s="8"/>
      <c r="AC8" s="8"/>
      <c r="AD8" s="8"/>
      <c r="AE8" s="8"/>
      <c r="AF8" s="8"/>
      <c r="AG8" s="37" t="s">
        <v>25</v>
      </c>
      <c r="AH8" s="35" t="s">
        <v>28</v>
      </c>
      <c r="AI8" s="8"/>
      <c r="AJ8" s="8"/>
      <c r="AK8" s="8"/>
      <c r="AL8" s="8"/>
      <c r="AM8" s="9"/>
      <c r="AN8" s="67">
        <f>0.5*W8</f>
        <v>2.4993132878786449E-3</v>
      </c>
      <c r="AO8" s="65">
        <f>0.8*T8</f>
        <v>1.9661996204722241</v>
      </c>
      <c r="AP8" s="64">
        <f>0.25*W8</f>
        <v>1.2496566439393225E-3</v>
      </c>
      <c r="AQ8" s="65">
        <f>0.9*T8</f>
        <v>2.2119745730312519</v>
      </c>
      <c r="AR8" s="8"/>
      <c r="AS8" s="102">
        <f>AN51</f>
        <v>6.4309869897996004</v>
      </c>
      <c r="AT8" s="103">
        <f>AO51</f>
        <v>1158.885978472344</v>
      </c>
      <c r="AU8" s="8"/>
      <c r="AV8" s="102"/>
      <c r="AW8" s="103"/>
      <c r="AX8" s="8"/>
      <c r="AY8" s="8"/>
      <c r="AZ8" s="9"/>
      <c r="BA8" s="7"/>
      <c r="BB8" s="12"/>
      <c r="BC8" s="11"/>
      <c r="BD8" s="8"/>
      <c r="BE8" s="8"/>
      <c r="BF8" s="8"/>
      <c r="BG8" s="8"/>
      <c r="BH8" s="8"/>
      <c r="BI8" s="8"/>
      <c r="BJ8" s="8"/>
      <c r="BK8" s="8"/>
      <c r="BL8" s="9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</row>
    <row r="9" spans="2:90" ht="15.75" x14ac:dyDescent="0.3">
      <c r="B9" s="77"/>
      <c r="C9" s="7"/>
      <c r="D9" s="8"/>
      <c r="E9" s="20" t="s">
        <v>9</v>
      </c>
      <c r="F9" s="9">
        <v>8.3000000000000007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78"/>
      <c r="S9" s="17"/>
      <c r="T9" s="10">
        <v>4.5764563872792499</v>
      </c>
      <c r="U9" s="11">
        <v>0.24507214944484701</v>
      </c>
      <c r="V9" s="11">
        <v>4.3313842378344001</v>
      </c>
      <c r="W9" s="12">
        <v>9.3078134833403606E-3</v>
      </c>
      <c r="X9" s="12">
        <v>9.3078034833403607E-3</v>
      </c>
      <c r="Y9" s="13">
        <v>1E-8</v>
      </c>
      <c r="Z9" s="83"/>
      <c r="AA9" s="36">
        <f t="shared" ref="AA9:AA72" si="0">W9/T9</f>
        <v>2.0338473036064374E-3</v>
      </c>
      <c r="AB9" s="8"/>
      <c r="AC9" s="8"/>
      <c r="AD9" s="8"/>
      <c r="AE9" s="8"/>
      <c r="AF9" s="8"/>
      <c r="AG9" s="37" t="s">
        <v>26</v>
      </c>
      <c r="AH9" s="35" t="s">
        <v>35</v>
      </c>
      <c r="AI9" s="8"/>
      <c r="AJ9" s="8"/>
      <c r="AK9" s="8"/>
      <c r="AL9" s="8"/>
      <c r="AM9" s="9"/>
      <c r="AN9" s="67">
        <f t="shared" ref="AN9:AN72" si="1">0.5*W9</f>
        <v>4.6539067416701803E-3</v>
      </c>
      <c r="AO9" s="65">
        <f t="shared" ref="AO9:AO72" si="2">0.8*T9</f>
        <v>3.6611651098234002</v>
      </c>
      <c r="AP9" s="64">
        <f t="shared" ref="AP9:AP72" si="3">0.25*W9</f>
        <v>2.3269533708350902E-3</v>
      </c>
      <c r="AQ9" s="104">
        <f t="shared" ref="AQ9:AQ72" si="4">0.9*T9</f>
        <v>4.1188107485513248</v>
      </c>
      <c r="AR9" s="8"/>
      <c r="AS9" s="153"/>
      <c r="AT9" s="154"/>
      <c r="AU9" s="18"/>
      <c r="AV9" s="153"/>
      <c r="AW9" s="154"/>
      <c r="AX9" s="8"/>
      <c r="AY9" s="8"/>
      <c r="AZ9" s="9"/>
      <c r="BA9" s="7"/>
      <c r="BB9" s="12"/>
      <c r="BC9" s="11"/>
      <c r="BD9" s="8"/>
      <c r="BE9" s="8"/>
      <c r="BF9" s="8"/>
      <c r="BG9" s="42" t="s">
        <v>34</v>
      </c>
      <c r="BH9" s="12">
        <v>0.65</v>
      </c>
      <c r="BI9" s="71">
        <f>10^BH9</f>
        <v>4.4668359215096318</v>
      </c>
      <c r="BJ9" s="8"/>
      <c r="BK9" s="8"/>
      <c r="BL9" s="9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</row>
    <row r="10" spans="2:90" ht="15.75" x14ac:dyDescent="0.3">
      <c r="B10" s="77"/>
      <c r="C10" s="7"/>
      <c r="D10" s="8"/>
      <c r="E10" s="20" t="s">
        <v>10</v>
      </c>
      <c r="F10" s="9">
        <v>25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78"/>
      <c r="S10" s="17"/>
      <c r="T10" s="10">
        <v>8.5214631903506994</v>
      </c>
      <c r="U10" s="11">
        <v>0.45604831713497002</v>
      </c>
      <c r="V10" s="11">
        <v>8.0654148732157296</v>
      </c>
      <c r="W10" s="12">
        <v>1.7331796569726301E-2</v>
      </c>
      <c r="X10" s="12">
        <v>1.7331696569726301E-2</v>
      </c>
      <c r="Y10" s="13">
        <v>9.9999999999999995E-8</v>
      </c>
      <c r="Z10" s="83"/>
      <c r="AA10" s="36">
        <f t="shared" si="0"/>
        <v>2.0338991300639549E-3</v>
      </c>
      <c r="AB10" s="8"/>
      <c r="AC10" s="8"/>
      <c r="AD10" s="8"/>
      <c r="AE10" s="8"/>
      <c r="AF10" s="8"/>
      <c r="AG10" s="37" t="s">
        <v>27</v>
      </c>
      <c r="AH10" s="35" t="s">
        <v>36</v>
      </c>
      <c r="AI10" s="8"/>
      <c r="AJ10" s="8"/>
      <c r="AK10" s="8"/>
      <c r="AL10" s="8"/>
      <c r="AM10" s="9"/>
      <c r="AN10" s="67">
        <f t="shared" si="1"/>
        <v>8.6658982848631504E-3</v>
      </c>
      <c r="AO10" s="65">
        <f t="shared" si="2"/>
        <v>6.8171705522805599</v>
      </c>
      <c r="AP10" s="64">
        <f t="shared" si="3"/>
        <v>4.3329491424315752E-3</v>
      </c>
      <c r="AQ10" s="65">
        <f t="shared" si="4"/>
        <v>7.6693168713156297</v>
      </c>
      <c r="AR10" s="8"/>
      <c r="AS10" s="70">
        <f>AS8/0.5</f>
        <v>12.861973979599201</v>
      </c>
      <c r="AT10" s="69">
        <f>AT8/0.8</f>
        <v>1448.6074730904299</v>
      </c>
      <c r="AU10" s="8"/>
      <c r="AV10" s="70" t="s">
        <v>56</v>
      </c>
      <c r="AW10" s="69"/>
      <c r="AX10" s="8"/>
      <c r="AY10" s="8"/>
      <c r="AZ10" s="9"/>
      <c r="BA10" s="7"/>
      <c r="BB10" s="12"/>
      <c r="BC10" s="11"/>
      <c r="BD10" s="8"/>
      <c r="BE10" s="8"/>
      <c r="BF10" s="29"/>
      <c r="BG10" s="45" t="s">
        <v>82</v>
      </c>
      <c r="BH10" s="12">
        <v>3</v>
      </c>
      <c r="BI10" s="68">
        <f>10^BH10</f>
        <v>1000</v>
      </c>
      <c r="BJ10" s="8"/>
      <c r="BK10" s="8"/>
      <c r="BL10" s="9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</row>
    <row r="11" spans="2:90" ht="15.75" x14ac:dyDescent="0.3">
      <c r="B11" s="77"/>
      <c r="C11" s="7"/>
      <c r="D11" s="8"/>
      <c r="E11" s="20" t="s">
        <v>16</v>
      </c>
      <c r="F11" s="21">
        <f>PI()*(F8/1000)^2/4</f>
        <v>0.15904312808798329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78"/>
      <c r="S11" s="17"/>
      <c r="T11" s="10">
        <v>15.8667310058875</v>
      </c>
      <c r="U11" s="11">
        <v>0.848225718623141</v>
      </c>
      <c r="V11" s="11">
        <v>15.0185052872644</v>
      </c>
      <c r="W11" s="12">
        <v>3.2273362504652202E-2</v>
      </c>
      <c r="X11" s="12">
        <v>3.2272362504652201E-2</v>
      </c>
      <c r="Y11" s="13">
        <v>9.9999999999999995E-7</v>
      </c>
      <c r="Z11" s="83"/>
      <c r="AA11" s="36">
        <f t="shared" si="0"/>
        <v>2.0340272040079879E-3</v>
      </c>
      <c r="AB11" s="8"/>
      <c r="AC11" s="8"/>
      <c r="AD11" s="8"/>
      <c r="AE11" s="8"/>
      <c r="AF11" s="8"/>
      <c r="AG11" s="37"/>
      <c r="AH11" s="35" t="s">
        <v>37</v>
      </c>
      <c r="AI11" s="8"/>
      <c r="AJ11" s="8"/>
      <c r="AK11" s="8"/>
      <c r="AL11" s="8"/>
      <c r="AM11" s="9"/>
      <c r="AN11" s="67">
        <f t="shared" si="1"/>
        <v>1.6136681252326101E-2</v>
      </c>
      <c r="AO11" s="65">
        <f t="shared" si="2"/>
        <v>12.69338480471</v>
      </c>
      <c r="AP11" s="64">
        <f t="shared" si="3"/>
        <v>8.0683406261630505E-3</v>
      </c>
      <c r="AQ11" s="65">
        <f t="shared" si="4"/>
        <v>14.280057905298751</v>
      </c>
      <c r="AR11" s="8"/>
      <c r="AS11" s="155" t="s">
        <v>75</v>
      </c>
      <c r="AT11" s="156"/>
      <c r="AV11" s="155" t="s">
        <v>75</v>
      </c>
      <c r="AW11" s="156"/>
      <c r="AX11" s="8"/>
      <c r="AY11" s="8"/>
      <c r="AZ11" s="9"/>
      <c r="BA11" s="7"/>
      <c r="BB11" s="12"/>
      <c r="BC11" s="11"/>
      <c r="BD11" s="8"/>
      <c r="BE11" s="8"/>
      <c r="BF11" s="8"/>
      <c r="BG11" s="8"/>
      <c r="BH11" s="8"/>
      <c r="BI11" s="8"/>
      <c r="BJ11" s="8"/>
      <c r="BK11" s="8"/>
      <c r="BL11" s="9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</row>
    <row r="12" spans="2:90" x14ac:dyDescent="0.25">
      <c r="B12" s="77"/>
      <c r="C12" s="7"/>
      <c r="D12" s="8"/>
      <c r="E12" s="20" t="s">
        <v>18</v>
      </c>
      <c r="F12" s="22">
        <f>F10*F11</f>
        <v>3.9760782021995822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78"/>
      <c r="S12" s="17"/>
      <c r="T12" s="10">
        <v>29.542394095343202</v>
      </c>
      <c r="U12" s="11">
        <v>1.57662858802488</v>
      </c>
      <c r="V12" s="11">
        <v>27.965765507318299</v>
      </c>
      <c r="W12" s="12">
        <v>6.0102098373527701E-2</v>
      </c>
      <c r="X12" s="12">
        <v>6.0092098373527698E-2</v>
      </c>
      <c r="Y12" s="13">
        <v>1.0000000000000001E-5</v>
      </c>
      <c r="Z12" s="83"/>
      <c r="AA12" s="36">
        <f t="shared" si="0"/>
        <v>2.0344356039513284E-3</v>
      </c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9"/>
      <c r="AN12" s="67">
        <f t="shared" si="1"/>
        <v>3.0051049186763851E-2</v>
      </c>
      <c r="AO12" s="65">
        <f t="shared" si="2"/>
        <v>23.633915276274564</v>
      </c>
      <c r="AP12" s="64">
        <f t="shared" si="3"/>
        <v>1.5025524593381925E-2</v>
      </c>
      <c r="AQ12" s="65">
        <f t="shared" si="4"/>
        <v>26.588154685808881</v>
      </c>
      <c r="AR12" s="8"/>
      <c r="AS12" s="8"/>
      <c r="AT12" s="8"/>
      <c r="AU12" s="8"/>
      <c r="AV12" s="8"/>
      <c r="AW12" s="8"/>
      <c r="AX12" s="8"/>
      <c r="AY12" s="8"/>
      <c r="AZ12" s="9"/>
      <c r="BA12" s="7"/>
      <c r="BB12" s="12"/>
      <c r="BC12" s="11"/>
      <c r="BD12" s="8"/>
      <c r="BE12" s="8"/>
      <c r="BF12" s="8"/>
      <c r="BG12" s="8"/>
      <c r="BH12" s="8"/>
      <c r="BI12" s="8"/>
      <c r="BJ12" s="8"/>
      <c r="BK12" s="8"/>
      <c r="BL12" s="9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</row>
    <row r="13" spans="2:90" x14ac:dyDescent="0.25">
      <c r="B13" s="77"/>
      <c r="C13" s="7"/>
      <c r="D13" s="8"/>
      <c r="E13" s="20" t="s">
        <v>11</v>
      </c>
      <c r="F13" s="84">
        <f>F8/120+4</f>
        <v>7.75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78"/>
      <c r="S13" s="17"/>
      <c r="T13" s="10">
        <v>55.006002499657797</v>
      </c>
      <c r="U13" s="11">
        <v>2.9313102815502901</v>
      </c>
      <c r="V13" s="11">
        <v>52.074692218107501</v>
      </c>
      <c r="W13" s="12">
        <v>0.111998287552062</v>
      </c>
      <c r="X13" s="12">
        <v>0.11189828755206201</v>
      </c>
      <c r="Y13" s="13">
        <v>1E-4</v>
      </c>
      <c r="Z13" s="83"/>
      <c r="AA13" s="36">
        <f t="shared" si="0"/>
        <v>2.0361102872865329E-3</v>
      </c>
      <c r="AB13" s="8"/>
      <c r="AC13" s="8"/>
      <c r="AD13" s="8"/>
      <c r="AE13" s="8"/>
      <c r="AF13" s="8"/>
      <c r="AG13" s="8"/>
      <c r="AH13" s="38"/>
      <c r="AI13" s="39" t="s">
        <v>31</v>
      </c>
      <c r="AJ13" s="39"/>
      <c r="AK13" s="18"/>
      <c r="AL13" s="2"/>
      <c r="AM13" s="9"/>
      <c r="AN13" s="67">
        <f t="shared" si="1"/>
        <v>5.5999143776030998E-2</v>
      </c>
      <c r="AO13" s="65">
        <f t="shared" si="2"/>
        <v>44.00480199972624</v>
      </c>
      <c r="AP13" s="64">
        <f t="shared" si="3"/>
        <v>2.7999571888015499E-2</v>
      </c>
      <c r="AQ13" s="65">
        <f t="shared" si="4"/>
        <v>49.505402249692018</v>
      </c>
      <c r="AR13" s="8"/>
      <c r="AS13" s="8"/>
      <c r="AT13" s="8"/>
      <c r="AU13" s="8"/>
      <c r="AV13" s="8"/>
      <c r="AW13" s="8"/>
      <c r="AX13" s="8"/>
      <c r="AY13" s="8"/>
      <c r="AZ13" s="9"/>
      <c r="BA13" s="7"/>
      <c r="BB13" s="12"/>
      <c r="BC13" s="11"/>
      <c r="BD13" s="8"/>
      <c r="BE13" s="8"/>
      <c r="BF13" s="8"/>
      <c r="BG13" s="8"/>
      <c r="BH13" s="8"/>
      <c r="BI13" s="8"/>
      <c r="BJ13" s="8"/>
      <c r="BK13" s="8"/>
      <c r="BL13" s="9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</row>
    <row r="14" spans="2:90" ht="15.75" x14ac:dyDescent="0.3">
      <c r="B14" s="77"/>
      <c r="C14" s="7"/>
      <c r="D14" s="8"/>
      <c r="E14" s="20" t="s">
        <v>19</v>
      </c>
      <c r="F14" s="28">
        <v>1360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78"/>
      <c r="S14" s="17"/>
      <c r="T14" s="10">
        <v>102.46279059206201</v>
      </c>
      <c r="U14" s="11">
        <v>5.4951760670458203</v>
      </c>
      <c r="V14" s="11">
        <v>96.967614525015804</v>
      </c>
      <c r="W14" s="12">
        <v>0.20944872480035201</v>
      </c>
      <c r="X14" s="12">
        <v>0.20844872480035201</v>
      </c>
      <c r="Y14" s="13">
        <v>1E-3</v>
      </c>
      <c r="Z14" s="83"/>
      <c r="AA14" s="36">
        <f t="shared" si="0"/>
        <v>2.0441442555887055E-3</v>
      </c>
      <c r="AB14" s="8"/>
      <c r="AC14" s="8"/>
      <c r="AD14" s="8"/>
      <c r="AE14" s="8"/>
      <c r="AF14" s="8"/>
      <c r="AG14" s="8"/>
      <c r="AH14" s="40"/>
      <c r="AI14" s="34" t="s">
        <v>32</v>
      </c>
      <c r="AJ14" s="41">
        <v>3.3E-4</v>
      </c>
      <c r="AK14" s="18" t="s">
        <v>38</v>
      </c>
      <c r="AL14" s="2"/>
      <c r="AM14" s="9"/>
      <c r="AN14" s="67">
        <f t="shared" si="1"/>
        <v>0.104724362400176</v>
      </c>
      <c r="AO14" s="65">
        <f t="shared" si="2"/>
        <v>81.970232473649617</v>
      </c>
      <c r="AP14" s="64">
        <f t="shared" si="3"/>
        <v>5.2362181200088002E-2</v>
      </c>
      <c r="AQ14" s="65">
        <f t="shared" si="4"/>
        <v>92.216511532855804</v>
      </c>
      <c r="AR14" s="8"/>
      <c r="AS14" s="8"/>
      <c r="AT14" s="8"/>
      <c r="AU14" s="8"/>
      <c r="AV14" s="8"/>
      <c r="AW14" s="8"/>
      <c r="AX14" s="8"/>
      <c r="AZ14" s="9"/>
      <c r="BA14" s="7"/>
      <c r="BB14" s="12"/>
      <c r="BC14" s="11"/>
      <c r="BD14" s="8"/>
      <c r="BE14" s="8"/>
      <c r="BF14" s="8"/>
      <c r="BG14" s="8"/>
      <c r="BH14" s="8"/>
      <c r="BI14" s="8"/>
      <c r="BJ14" s="8"/>
      <c r="BK14" s="8"/>
      <c r="BL14" s="9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</row>
    <row r="15" spans="2:90" x14ac:dyDescent="0.25">
      <c r="B15" s="77"/>
      <c r="C15" s="7"/>
      <c r="D15" s="8"/>
      <c r="E15" s="23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78"/>
      <c r="S15" s="17"/>
      <c r="T15" s="10">
        <v>191.431375584759</v>
      </c>
      <c r="U15" s="11">
        <v>10.8692279048432</v>
      </c>
      <c r="V15" s="11">
        <v>180.562147679915</v>
      </c>
      <c r="W15" s="12">
        <v>0.39921495458837603</v>
      </c>
      <c r="X15" s="12">
        <v>0.38921495458837602</v>
      </c>
      <c r="Y15" s="13">
        <v>0.01</v>
      </c>
      <c r="Z15" s="83"/>
      <c r="AA15" s="36">
        <f t="shared" si="0"/>
        <v>2.0854207068664032E-3</v>
      </c>
      <c r="AB15" s="8"/>
      <c r="AC15" s="8"/>
      <c r="AD15" s="8"/>
      <c r="AE15" s="8"/>
      <c r="AF15" s="8"/>
      <c r="AG15" s="8"/>
      <c r="AH15" s="18"/>
      <c r="AI15" s="18"/>
      <c r="AJ15" s="18"/>
      <c r="AK15" s="18"/>
      <c r="AL15" s="2"/>
      <c r="AM15" s="9"/>
      <c r="AN15" s="67">
        <f t="shared" si="1"/>
        <v>0.19960747729418801</v>
      </c>
      <c r="AO15" s="65">
        <f t="shared" si="2"/>
        <v>153.1451004678072</v>
      </c>
      <c r="AP15" s="64">
        <f t="shared" si="3"/>
        <v>9.9803738647094006E-2</v>
      </c>
      <c r="AQ15" s="65">
        <f t="shared" si="4"/>
        <v>172.2882380262831</v>
      </c>
      <c r="AR15" s="8"/>
      <c r="AS15" s="8"/>
      <c r="AT15" s="8"/>
      <c r="AU15" s="8"/>
      <c r="AV15" s="8"/>
      <c r="AW15" s="8"/>
      <c r="AX15" s="8"/>
      <c r="AY15" s="8"/>
      <c r="AZ15" s="9"/>
      <c r="BA15" s="7"/>
      <c r="BB15" s="12"/>
      <c r="BC15" s="11"/>
      <c r="BD15" s="8"/>
      <c r="BE15" s="8"/>
      <c r="BF15" s="8"/>
      <c r="BG15" s="8"/>
      <c r="BH15" s="8"/>
      <c r="BI15" s="8"/>
      <c r="BJ15" s="8"/>
      <c r="BK15" s="8"/>
      <c r="BL15" s="9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</row>
    <row r="16" spans="2:90" x14ac:dyDescent="0.25">
      <c r="B16" s="77"/>
      <c r="C16" s="30"/>
      <c r="D16" s="8" t="s">
        <v>12</v>
      </c>
      <c r="E16" s="23" t="s">
        <v>13</v>
      </c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78"/>
      <c r="S16" s="17"/>
      <c r="T16" s="10">
        <v>231.50218250924601</v>
      </c>
      <c r="U16" s="11">
        <v>13.778931452148401</v>
      </c>
      <c r="V16" s="11">
        <v>217.723251057097</v>
      </c>
      <c r="W16" s="12">
        <v>0.49039649723290801</v>
      </c>
      <c r="X16" s="12">
        <v>0.470396497232908</v>
      </c>
      <c r="Y16" s="13">
        <v>0.02</v>
      </c>
      <c r="Z16" s="83"/>
      <c r="AA16" s="36">
        <f t="shared" si="0"/>
        <v>2.1183234296865516E-3</v>
      </c>
      <c r="AB16" s="8"/>
      <c r="AC16" s="8"/>
      <c r="AD16" s="8"/>
      <c r="AE16" s="8"/>
      <c r="AF16" s="8"/>
      <c r="AG16" s="8"/>
      <c r="AH16" s="8"/>
      <c r="AI16" s="42" t="s">
        <v>34</v>
      </c>
      <c r="AJ16" s="43">
        <v>135</v>
      </c>
      <c r="AK16" s="18"/>
      <c r="AL16" s="2"/>
      <c r="AM16" s="9"/>
      <c r="AN16" s="67">
        <f t="shared" si="1"/>
        <v>0.24519824861645401</v>
      </c>
      <c r="AO16" s="65">
        <f t="shared" si="2"/>
        <v>185.20174600739682</v>
      </c>
      <c r="AP16" s="64">
        <f t="shared" si="3"/>
        <v>0.122599124308227</v>
      </c>
      <c r="AQ16" s="65">
        <f t="shared" si="4"/>
        <v>208.3519642583214</v>
      </c>
      <c r="AR16" s="8"/>
      <c r="AS16" s="8"/>
      <c r="AT16" s="8"/>
      <c r="AU16" s="8"/>
      <c r="AV16" s="8"/>
      <c r="AW16" s="8"/>
      <c r="AX16" s="8"/>
      <c r="AY16" s="8"/>
      <c r="AZ16" s="9"/>
      <c r="BA16" s="7"/>
      <c r="BB16" s="12"/>
      <c r="BC16" s="11"/>
      <c r="BD16" s="8"/>
      <c r="BE16" s="8"/>
      <c r="BF16" s="8"/>
      <c r="BG16" s="8"/>
      <c r="BH16" s="8"/>
      <c r="BI16" s="8"/>
      <c r="BJ16" s="8"/>
      <c r="BK16" s="8"/>
      <c r="BL16" s="9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</row>
    <row r="17" spans="2:90" x14ac:dyDescent="0.25">
      <c r="B17" s="77"/>
      <c r="C17" s="30"/>
      <c r="D17" s="8" t="s">
        <v>14</v>
      </c>
      <c r="E17" s="23" t="s">
        <v>15</v>
      </c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78"/>
      <c r="S17" s="17"/>
      <c r="T17" s="10">
        <v>258.94404356006601</v>
      </c>
      <c r="U17" s="11">
        <v>16.0317746334043</v>
      </c>
      <c r="V17" s="11">
        <v>242.91226892666199</v>
      </c>
      <c r="W17" s="12">
        <v>0.55586423557185005</v>
      </c>
      <c r="X17" s="12">
        <v>0.52586423557185002</v>
      </c>
      <c r="Y17" s="13">
        <v>0.03</v>
      </c>
      <c r="Z17" s="83"/>
      <c r="AA17" s="36">
        <f t="shared" si="0"/>
        <v>2.1466577409142407E-3</v>
      </c>
      <c r="AB17" s="8"/>
      <c r="AC17" s="18"/>
      <c r="AD17" s="18"/>
      <c r="AE17" s="35"/>
      <c r="AF17" s="44"/>
      <c r="AG17" s="44"/>
      <c r="AH17" s="29"/>
      <c r="AI17" s="45" t="s">
        <v>33</v>
      </c>
      <c r="AJ17" s="46">
        <f>1/AJ14</f>
        <v>3030.3030303030305</v>
      </c>
      <c r="AK17" s="18"/>
      <c r="AL17" s="2"/>
      <c r="AM17" s="9"/>
      <c r="AN17" s="67">
        <f t="shared" si="1"/>
        <v>0.27793211778592503</v>
      </c>
      <c r="AO17" s="65">
        <f t="shared" si="2"/>
        <v>207.15523484805283</v>
      </c>
      <c r="AP17" s="64">
        <f t="shared" si="3"/>
        <v>0.13896605889296251</v>
      </c>
      <c r="AQ17" s="65">
        <f t="shared" si="4"/>
        <v>233.04963920405942</v>
      </c>
      <c r="AR17" s="8"/>
      <c r="AS17" s="8"/>
      <c r="AT17" s="8"/>
      <c r="AU17" s="8"/>
      <c r="AV17" s="8"/>
      <c r="AW17" s="8"/>
      <c r="AX17" s="8"/>
      <c r="AY17" s="8"/>
      <c r="AZ17" s="9"/>
      <c r="BA17" s="7"/>
      <c r="BB17" s="12"/>
      <c r="BC17" s="11"/>
      <c r="BD17" s="8"/>
      <c r="BE17" s="8"/>
      <c r="BF17" s="8"/>
      <c r="BG17" s="8"/>
      <c r="BH17" s="8"/>
      <c r="BI17" s="8"/>
      <c r="BJ17" s="8"/>
      <c r="BK17" s="8"/>
      <c r="BL17" s="9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2:90" x14ac:dyDescent="0.25">
      <c r="B18" s="77"/>
      <c r="C18" s="30"/>
      <c r="D18" s="12">
        <f>F13</f>
        <v>7.75</v>
      </c>
      <c r="E18" s="23">
        <v>0</v>
      </c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78"/>
      <c r="S18" s="17"/>
      <c r="T18" s="10">
        <v>280.50973903772001</v>
      </c>
      <c r="U18" s="11">
        <v>17.977338642792098</v>
      </c>
      <c r="V18" s="11">
        <v>262.532400394928</v>
      </c>
      <c r="W18" s="12">
        <v>0.60936791682133395</v>
      </c>
      <c r="X18" s="12">
        <v>0.56936791682133403</v>
      </c>
      <c r="Y18" s="13">
        <v>0.04</v>
      </c>
      <c r="Z18" s="83"/>
      <c r="AA18" s="36">
        <f t="shared" si="0"/>
        <v>2.1723592161603791E-3</v>
      </c>
      <c r="AB18" s="8"/>
      <c r="AC18" s="18"/>
      <c r="AD18" s="18"/>
      <c r="AE18" s="35"/>
      <c r="AF18" s="44"/>
      <c r="AG18" s="44"/>
      <c r="AH18" s="29"/>
      <c r="AI18" s="47"/>
      <c r="AJ18" s="48"/>
      <c r="AK18" s="18"/>
      <c r="AL18" s="2"/>
      <c r="AM18" s="9"/>
      <c r="AN18" s="67">
        <f t="shared" si="1"/>
        <v>0.30468395841066698</v>
      </c>
      <c r="AO18" s="65">
        <f t="shared" si="2"/>
        <v>224.40779123017603</v>
      </c>
      <c r="AP18" s="64">
        <f t="shared" si="3"/>
        <v>0.15234197920533349</v>
      </c>
      <c r="AQ18" s="65">
        <f t="shared" si="4"/>
        <v>252.45876513394802</v>
      </c>
      <c r="AR18" s="8"/>
      <c r="AS18" s="8"/>
      <c r="AT18" s="8"/>
      <c r="AU18" s="8"/>
      <c r="AV18" s="8"/>
      <c r="AW18" s="8"/>
      <c r="AX18" s="8"/>
      <c r="AY18" s="8"/>
      <c r="AZ18" s="9"/>
      <c r="BA18" s="7"/>
      <c r="BB18" s="12"/>
      <c r="BC18" s="11"/>
      <c r="BD18" s="8"/>
      <c r="BE18" s="8"/>
      <c r="BF18" s="8"/>
      <c r="BG18" s="8"/>
      <c r="BH18" s="8"/>
      <c r="BI18" s="8"/>
      <c r="BJ18" s="8"/>
      <c r="BK18" s="8"/>
      <c r="BL18" s="9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</row>
    <row r="19" spans="2:90" x14ac:dyDescent="0.25">
      <c r="B19" s="77"/>
      <c r="C19" s="30"/>
      <c r="D19" s="115">
        <f>+D18+F14*(F9*1000)/(F12*10^6)</f>
        <v>10.58897836661146</v>
      </c>
      <c r="E19" s="129">
        <f>F14</f>
        <v>1360</v>
      </c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78"/>
      <c r="S19" s="17"/>
      <c r="T19" s="10">
        <v>298.57418491295101</v>
      </c>
      <c r="U19" s="11">
        <v>19.738333260793201</v>
      </c>
      <c r="V19" s="11">
        <v>278.835851652158</v>
      </c>
      <c r="W19" s="12">
        <v>0.65574364129196605</v>
      </c>
      <c r="X19" s="12">
        <v>0.60574364129196601</v>
      </c>
      <c r="Y19" s="13">
        <v>0.05</v>
      </c>
      <c r="Z19" s="83"/>
      <c r="AA19" s="36">
        <f t="shared" si="0"/>
        <v>2.1962502936519693E-3</v>
      </c>
      <c r="AB19" s="8"/>
      <c r="AC19" s="18"/>
      <c r="AD19" s="18"/>
      <c r="AE19" s="35"/>
      <c r="AF19" s="44"/>
      <c r="AG19" s="44"/>
      <c r="AH19" s="29"/>
      <c r="AI19" s="47"/>
      <c r="AJ19" s="48"/>
      <c r="AK19" s="18"/>
      <c r="AL19" s="2"/>
      <c r="AM19" s="9"/>
      <c r="AN19" s="67">
        <f t="shared" si="1"/>
        <v>0.32787182064598303</v>
      </c>
      <c r="AO19" s="65">
        <f t="shared" si="2"/>
        <v>238.85934793036083</v>
      </c>
      <c r="AP19" s="64">
        <f t="shared" si="3"/>
        <v>0.16393591032299151</v>
      </c>
      <c r="AQ19" s="65">
        <f t="shared" si="4"/>
        <v>268.7167664216559</v>
      </c>
      <c r="AR19" s="8"/>
      <c r="AS19" s="8"/>
      <c r="AT19" s="8"/>
      <c r="AU19" s="8"/>
      <c r="AV19" s="8"/>
      <c r="AW19" s="8"/>
      <c r="AX19" s="8"/>
      <c r="AY19" s="8"/>
      <c r="AZ19" s="9"/>
      <c r="BA19" s="7"/>
      <c r="BB19" s="12"/>
      <c r="BC19" s="11"/>
      <c r="BD19" s="8"/>
      <c r="BE19" s="8"/>
      <c r="BF19" s="8"/>
      <c r="BG19" s="8"/>
      <c r="BH19" s="8"/>
      <c r="BI19" s="8"/>
      <c r="BJ19" s="8"/>
      <c r="BK19" s="8"/>
      <c r="BL19" s="9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2:90" x14ac:dyDescent="0.25">
      <c r="B20" s="77"/>
      <c r="C20" s="25"/>
      <c r="D20" s="26"/>
      <c r="E20" s="26"/>
      <c r="F20" s="27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78"/>
      <c r="S20" s="17"/>
      <c r="T20" s="10">
        <v>314.279229644677</v>
      </c>
      <c r="U20" s="11">
        <v>21.373714330784701</v>
      </c>
      <c r="V20" s="11">
        <v>292.90551531389201</v>
      </c>
      <c r="W20" s="12">
        <v>0.69731668155645099</v>
      </c>
      <c r="X20" s="12">
        <v>0.63731668155645105</v>
      </c>
      <c r="Y20" s="13">
        <v>0.06</v>
      </c>
      <c r="Z20" s="83"/>
      <c r="AA20" s="36">
        <f t="shared" si="0"/>
        <v>2.2187806758494182E-3</v>
      </c>
      <c r="AB20" s="8"/>
      <c r="AC20" s="18"/>
      <c r="AD20" s="18"/>
      <c r="AE20" s="35"/>
      <c r="AF20" s="49"/>
      <c r="AG20" s="44"/>
      <c r="AH20" s="50"/>
      <c r="AI20" s="50"/>
      <c r="AJ20" s="18"/>
      <c r="AK20" s="18"/>
      <c r="AL20" s="2"/>
      <c r="AM20" s="9"/>
      <c r="AN20" s="67">
        <f t="shared" si="1"/>
        <v>0.3486583407782255</v>
      </c>
      <c r="AO20" s="65">
        <f t="shared" si="2"/>
        <v>251.42338371574161</v>
      </c>
      <c r="AP20" s="64">
        <f t="shared" si="3"/>
        <v>0.17432917038911275</v>
      </c>
      <c r="AQ20" s="65">
        <f t="shared" si="4"/>
        <v>282.85130668020929</v>
      </c>
      <c r="AR20" s="8"/>
      <c r="AS20" s="8"/>
      <c r="AT20" s="8"/>
      <c r="AU20" s="8"/>
      <c r="AV20" s="8"/>
      <c r="AW20" s="8"/>
      <c r="AX20" s="8"/>
      <c r="AY20" s="8"/>
      <c r="AZ20" s="9"/>
      <c r="BA20" s="7"/>
      <c r="BB20" s="12"/>
      <c r="BC20" s="11"/>
      <c r="BD20" s="8"/>
      <c r="BE20" s="8"/>
      <c r="BF20" s="8"/>
      <c r="BG20" s="8"/>
      <c r="BH20" s="8"/>
      <c r="BI20" s="8"/>
      <c r="BJ20" s="8"/>
      <c r="BK20" s="8"/>
      <c r="BL20" s="9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2:90" x14ac:dyDescent="0.25">
      <c r="B21" s="7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78"/>
      <c r="S21" s="17"/>
      <c r="T21" s="10">
        <v>328.270512682711</v>
      </c>
      <c r="U21" s="11">
        <v>22.9168156156158</v>
      </c>
      <c r="V21" s="11">
        <v>305.35369706709503</v>
      </c>
      <c r="W21" s="12">
        <v>0.73540185355183096</v>
      </c>
      <c r="X21" s="12">
        <v>0.66540185355183101</v>
      </c>
      <c r="Y21" s="13">
        <v>7.0000000000000007E-2</v>
      </c>
      <c r="Z21" s="83"/>
      <c r="AA21" s="36">
        <f t="shared" si="0"/>
        <v>2.2402312274164924E-3</v>
      </c>
      <c r="AB21" s="8"/>
      <c r="AC21" s="18"/>
      <c r="AD21" s="18"/>
      <c r="AE21" s="35"/>
      <c r="AF21" s="44"/>
      <c r="AG21" s="44"/>
      <c r="AH21" s="50"/>
      <c r="AI21" s="50"/>
      <c r="AJ21" s="18"/>
      <c r="AK21" s="18"/>
      <c r="AL21" s="2"/>
      <c r="AM21" s="9"/>
      <c r="AN21" s="67">
        <f t="shared" si="1"/>
        <v>0.36770092677591548</v>
      </c>
      <c r="AO21" s="65">
        <f t="shared" si="2"/>
        <v>262.61641014616879</v>
      </c>
      <c r="AP21" s="64">
        <f t="shared" si="3"/>
        <v>0.18385046338795774</v>
      </c>
      <c r="AQ21" s="65">
        <f t="shared" si="4"/>
        <v>295.44346141443992</v>
      </c>
      <c r="AR21" s="8"/>
      <c r="AS21" s="8"/>
      <c r="AT21" s="8"/>
      <c r="AU21" s="8"/>
      <c r="AV21" s="8"/>
      <c r="AW21" s="8"/>
      <c r="AX21" s="8"/>
      <c r="AY21" s="8"/>
      <c r="AZ21" s="9"/>
      <c r="BA21" s="7"/>
      <c r="BB21" s="12"/>
      <c r="BC21" s="11"/>
      <c r="BD21" s="8"/>
      <c r="BE21" s="8"/>
      <c r="BF21" s="8"/>
      <c r="BG21" s="8"/>
      <c r="BH21" s="8"/>
      <c r="BI21" s="8"/>
      <c r="BJ21" s="8"/>
      <c r="BK21" s="8"/>
      <c r="BL21" s="9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2:90" x14ac:dyDescent="0.25">
      <c r="B22" s="77"/>
      <c r="C22" s="14"/>
      <c r="D22" s="54" t="s">
        <v>45</v>
      </c>
      <c r="E22" s="16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78"/>
      <c r="S22" s="17"/>
      <c r="T22" s="10">
        <v>340.95213220680898</v>
      </c>
      <c r="U22" s="11">
        <v>24.388508788159701</v>
      </c>
      <c r="V22" s="11">
        <v>316.563623418649</v>
      </c>
      <c r="W22" s="12">
        <v>0.77082209200884499</v>
      </c>
      <c r="X22" s="12">
        <v>0.69082209200884503</v>
      </c>
      <c r="Y22" s="13">
        <v>0.08</v>
      </c>
      <c r="Z22" s="83"/>
      <c r="AA22" s="36">
        <f t="shared" si="0"/>
        <v>2.2607927013675129E-3</v>
      </c>
      <c r="AB22" s="8"/>
      <c r="AC22" s="18"/>
      <c r="AD22" s="18"/>
      <c r="AE22" s="35"/>
      <c r="AF22" s="44"/>
      <c r="AG22" s="44"/>
      <c r="AH22" s="11"/>
      <c r="AI22" s="51"/>
      <c r="AJ22" s="51"/>
      <c r="AK22" s="51"/>
      <c r="AL22" s="8"/>
      <c r="AM22" s="9"/>
      <c r="AN22" s="67">
        <f t="shared" si="1"/>
        <v>0.3854110460044225</v>
      </c>
      <c r="AO22" s="65">
        <f t="shared" si="2"/>
        <v>272.76170576544718</v>
      </c>
      <c r="AP22" s="64">
        <f t="shared" si="3"/>
        <v>0.19270552300221125</v>
      </c>
      <c r="AQ22" s="65">
        <f t="shared" si="4"/>
        <v>306.85691898612811</v>
      </c>
      <c r="AS22" s="8"/>
      <c r="AT22" s="8"/>
      <c r="AW22" s="8"/>
      <c r="AX22" s="8"/>
      <c r="AY22" s="8"/>
      <c r="AZ22" s="9"/>
      <c r="BA22" s="7"/>
      <c r="BB22" s="12"/>
      <c r="BC22" s="11"/>
      <c r="BD22" s="8"/>
      <c r="BE22" s="8"/>
      <c r="BF22" s="8"/>
      <c r="BG22" s="8"/>
      <c r="BH22" s="8"/>
      <c r="BI22" s="8"/>
      <c r="BJ22" s="8"/>
      <c r="BK22" s="8"/>
      <c r="BL22" s="9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2:90" x14ac:dyDescent="0.25">
      <c r="B23" s="77"/>
      <c r="C23" s="7"/>
      <c r="D23" s="8" t="s">
        <v>12</v>
      </c>
      <c r="E23" s="9" t="s">
        <v>43</v>
      </c>
      <c r="F23" s="1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78"/>
      <c r="S23" s="17"/>
      <c r="T23" s="10">
        <v>352.59539946070402</v>
      </c>
      <c r="U23" s="11">
        <v>25.802817774646101</v>
      </c>
      <c r="V23" s="11">
        <v>326.79258168605799</v>
      </c>
      <c r="W23" s="12">
        <v>0.80412991372007403</v>
      </c>
      <c r="X23" s="12">
        <v>0.71412991372007395</v>
      </c>
      <c r="Y23" s="13">
        <v>0.09</v>
      </c>
      <c r="Z23" s="83"/>
      <c r="AA23" s="36">
        <f t="shared" si="0"/>
        <v>2.2806023985281537E-3</v>
      </c>
      <c r="AB23" s="8"/>
      <c r="AC23" s="8"/>
      <c r="AD23" s="18"/>
      <c r="AE23" s="35"/>
      <c r="AF23" s="49"/>
      <c r="AG23" s="44"/>
      <c r="AH23" s="52"/>
      <c r="AI23" s="44"/>
      <c r="AJ23" s="44"/>
      <c r="AK23" s="44"/>
      <c r="AL23" s="8"/>
      <c r="AM23" s="9"/>
      <c r="AN23" s="67">
        <f t="shared" si="1"/>
        <v>0.40206495686003701</v>
      </c>
      <c r="AO23" s="65">
        <f t="shared" si="2"/>
        <v>282.07631956856324</v>
      </c>
      <c r="AP23" s="64">
        <f t="shared" si="3"/>
        <v>0.20103247843001851</v>
      </c>
      <c r="AQ23" s="65">
        <f t="shared" si="4"/>
        <v>317.33585951463363</v>
      </c>
      <c r="AR23" s="17"/>
      <c r="AU23" s="17"/>
      <c r="AV23" s="17"/>
      <c r="AW23" s="17"/>
      <c r="AX23" s="17"/>
      <c r="AY23" s="17"/>
      <c r="AZ23" s="9"/>
      <c r="BA23" s="7"/>
      <c r="BB23" s="12"/>
      <c r="BC23" s="11"/>
      <c r="BD23" s="8"/>
      <c r="BE23" s="8"/>
      <c r="BF23" s="8"/>
      <c r="BG23" s="8"/>
      <c r="BH23" s="8"/>
      <c r="BI23" s="8"/>
      <c r="BJ23" s="8"/>
      <c r="BK23" s="8"/>
      <c r="BL23" s="9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2:90" x14ac:dyDescent="0.25">
      <c r="B24" s="77"/>
      <c r="C24" s="30"/>
      <c r="D24" s="40" t="s">
        <v>14</v>
      </c>
      <c r="E24" s="9" t="s">
        <v>15</v>
      </c>
      <c r="F24" s="1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78"/>
      <c r="S24" s="17"/>
      <c r="T24" s="10">
        <v>363.39211997899503</v>
      </c>
      <c r="U24" s="11">
        <v>27.1696674160033</v>
      </c>
      <c r="V24" s="11">
        <v>336.22245256299198</v>
      </c>
      <c r="W24" s="12">
        <v>0.83571592072052103</v>
      </c>
      <c r="X24" s="12">
        <v>0.73571592072052105</v>
      </c>
      <c r="Y24" s="13">
        <v>0.1</v>
      </c>
      <c r="Z24" s="83"/>
      <c r="AA24" s="36">
        <f t="shared" si="0"/>
        <v>2.2997634642403018E-3</v>
      </c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9"/>
      <c r="AN24" s="67">
        <f t="shared" si="1"/>
        <v>0.41785796036026052</v>
      </c>
      <c r="AO24" s="65">
        <f t="shared" si="2"/>
        <v>290.71369598319603</v>
      </c>
      <c r="AP24" s="64">
        <f t="shared" si="3"/>
        <v>0.20892898018013026</v>
      </c>
      <c r="AQ24" s="65">
        <f t="shared" si="4"/>
        <v>327.05290798109553</v>
      </c>
      <c r="AR24" s="17"/>
      <c r="AS24" s="17"/>
      <c r="AT24" s="17"/>
      <c r="AU24" s="17"/>
      <c r="AV24" s="17"/>
      <c r="AW24" s="17"/>
      <c r="AX24" s="17"/>
      <c r="AY24" s="17"/>
      <c r="AZ24" s="9"/>
      <c r="BA24" s="7"/>
      <c r="BB24" s="12"/>
      <c r="BC24" s="11"/>
      <c r="BD24" s="8"/>
      <c r="BE24" s="8"/>
      <c r="BF24" s="8"/>
      <c r="BG24" s="8"/>
      <c r="BH24" s="8"/>
      <c r="BI24" s="8"/>
      <c r="BJ24" s="8"/>
      <c r="BK24" s="8"/>
      <c r="BL24" s="9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2:90" x14ac:dyDescent="0.25">
      <c r="B25" s="77"/>
      <c r="C25" s="55" t="s">
        <v>41</v>
      </c>
      <c r="D25" s="12">
        <f>W82</f>
        <v>44.873718053373103</v>
      </c>
      <c r="E25" s="56">
        <f>T82</f>
        <v>1911.2997566178401</v>
      </c>
      <c r="F25" s="1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78"/>
      <c r="S25" s="17"/>
      <c r="T25" s="10">
        <v>444.68032316526001</v>
      </c>
      <c r="U25" s="11">
        <v>39.260658019419203</v>
      </c>
      <c r="V25" s="11">
        <v>405.41966514584101</v>
      </c>
      <c r="W25" s="12">
        <v>1.0973606198007499</v>
      </c>
      <c r="X25" s="12">
        <v>0.89736061980074899</v>
      </c>
      <c r="Y25" s="13">
        <v>0.2</v>
      </c>
      <c r="Z25" s="83"/>
      <c r="AA25" s="36">
        <f t="shared" si="0"/>
        <v>2.4677516917988953E-3</v>
      </c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9"/>
      <c r="AN25" s="67">
        <f t="shared" si="1"/>
        <v>0.54868030990037497</v>
      </c>
      <c r="AO25" s="65">
        <f t="shared" si="2"/>
        <v>355.74425853220805</v>
      </c>
      <c r="AP25" s="64">
        <f t="shared" si="3"/>
        <v>0.27434015495018749</v>
      </c>
      <c r="AQ25" s="65">
        <f t="shared" si="4"/>
        <v>400.21229084873403</v>
      </c>
      <c r="AR25" s="17"/>
      <c r="AS25" s="17"/>
      <c r="AT25" s="17"/>
      <c r="AU25" s="17"/>
      <c r="AV25" s="17"/>
      <c r="AW25" s="17"/>
      <c r="AX25" s="17"/>
      <c r="AY25" s="17"/>
      <c r="AZ25" s="9"/>
      <c r="BA25" s="7"/>
      <c r="BB25" s="12">
        <f t="shared" ref="BB25:BB72" si="5">LOG(W25)</f>
        <v>4.0349370922844033E-2</v>
      </c>
      <c r="BC25" s="11">
        <f t="shared" ref="BC25:BC72" si="6">LOG(T25)</f>
        <v>2.6480479126065384</v>
      </c>
      <c r="BD25" s="8"/>
      <c r="BE25" s="8"/>
      <c r="BF25" s="8"/>
      <c r="BG25" s="8"/>
      <c r="BH25" s="8"/>
      <c r="BI25" s="8"/>
      <c r="BJ25" s="8"/>
      <c r="BK25" s="8"/>
      <c r="BL25" s="9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2:90" x14ac:dyDescent="0.25">
      <c r="B26" s="77"/>
      <c r="C26" s="55" t="s">
        <v>42</v>
      </c>
      <c r="D26" s="12">
        <f>W86</f>
        <v>48.950948644462102</v>
      </c>
      <c r="E26" s="56">
        <f>T86</f>
        <v>1945.91760450225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78"/>
      <c r="S26" s="17"/>
      <c r="T26" s="10">
        <v>502.09964364708202</v>
      </c>
      <c r="U26" s="11">
        <v>49.775832341153702</v>
      </c>
      <c r="V26" s="11">
        <v>452.32381130592802</v>
      </c>
      <c r="W26" s="12">
        <v>1.3105954588081401</v>
      </c>
      <c r="X26" s="12">
        <v>1.0105954588081401</v>
      </c>
      <c r="Y26" s="13">
        <v>0.3</v>
      </c>
      <c r="Z26" s="83"/>
      <c r="AA26" s="36">
        <f t="shared" si="0"/>
        <v>2.6102298127288399E-3</v>
      </c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9"/>
      <c r="AN26" s="67">
        <f t="shared" si="1"/>
        <v>0.65529772940407005</v>
      </c>
      <c r="AO26" s="65">
        <f t="shared" si="2"/>
        <v>401.67971491766565</v>
      </c>
      <c r="AP26" s="64">
        <f t="shared" si="3"/>
        <v>0.32764886470203503</v>
      </c>
      <c r="AQ26" s="65">
        <f t="shared" si="4"/>
        <v>451.88967928237383</v>
      </c>
      <c r="AR26" s="17"/>
      <c r="AS26" s="17"/>
      <c r="AT26" s="17"/>
      <c r="AU26" s="17"/>
      <c r="AV26" s="17"/>
      <c r="AW26" s="17"/>
      <c r="AX26" s="17"/>
      <c r="AY26" s="17"/>
      <c r="AZ26" s="9"/>
      <c r="BA26" s="7"/>
      <c r="BB26" s="12">
        <f t="shared" si="5"/>
        <v>0.11746865879944013</v>
      </c>
      <c r="BC26" s="11">
        <f t="shared" si="6"/>
        <v>2.7007899131445905</v>
      </c>
      <c r="BD26" s="8"/>
      <c r="BE26" s="8"/>
      <c r="BF26" s="8"/>
      <c r="BG26" s="8"/>
      <c r="BH26" s="8"/>
      <c r="BI26" s="8"/>
      <c r="BJ26" s="8"/>
      <c r="BK26" s="8"/>
      <c r="BL26" s="9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2:90" x14ac:dyDescent="0.25">
      <c r="B27" s="77"/>
      <c r="C27" s="25"/>
      <c r="D27" s="57" t="s">
        <v>47</v>
      </c>
      <c r="E27" s="2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78"/>
      <c r="S27" s="17"/>
      <c r="T27" s="10">
        <v>548.24925048427303</v>
      </c>
      <c r="U27" s="11">
        <v>59.391044751651201</v>
      </c>
      <c r="V27" s="11">
        <v>488.85820573262203</v>
      </c>
      <c r="W27" s="12">
        <v>1.5010617543661</v>
      </c>
      <c r="X27" s="12">
        <v>1.1010617543661001</v>
      </c>
      <c r="Y27" s="13">
        <v>0.4</v>
      </c>
      <c r="Z27" s="83"/>
      <c r="AA27" s="36">
        <f t="shared" si="0"/>
        <v>2.7379184796699676E-3</v>
      </c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9"/>
      <c r="AN27" s="67">
        <f t="shared" si="1"/>
        <v>0.75053087718305</v>
      </c>
      <c r="AO27" s="65">
        <f t="shared" si="2"/>
        <v>438.59940038741843</v>
      </c>
      <c r="AP27" s="64">
        <f t="shared" si="3"/>
        <v>0.375265438591525</v>
      </c>
      <c r="AQ27" s="65">
        <f t="shared" si="4"/>
        <v>493.42432543584573</v>
      </c>
      <c r="AR27" s="17"/>
      <c r="AS27" s="17"/>
      <c r="AT27" s="17"/>
      <c r="AU27" s="17"/>
      <c r="AV27" s="17"/>
      <c r="AW27" s="17"/>
      <c r="AX27" s="17"/>
      <c r="AY27" s="17"/>
      <c r="AZ27" s="9"/>
      <c r="BA27" s="7"/>
      <c r="BB27" s="12">
        <f t="shared" si="5"/>
        <v>0.17639855968413529</v>
      </c>
      <c r="BC27" s="11">
        <f t="shared" si="6"/>
        <v>2.7389780466226714</v>
      </c>
      <c r="BD27" s="8"/>
      <c r="BE27" s="8"/>
      <c r="BF27" s="8"/>
      <c r="BG27" s="8"/>
      <c r="BH27" s="8"/>
      <c r="BI27" s="8"/>
      <c r="BJ27" s="8"/>
      <c r="BK27" s="8"/>
      <c r="BL27" s="9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2:90" x14ac:dyDescent="0.25">
      <c r="B28" s="77"/>
      <c r="C28" s="8"/>
      <c r="D28" s="92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78"/>
      <c r="S28" s="17"/>
      <c r="T28" s="10">
        <v>587.57331288934699</v>
      </c>
      <c r="U28" s="11">
        <v>68.356660287427999</v>
      </c>
      <c r="V28" s="11">
        <v>519.21665260191901</v>
      </c>
      <c r="W28" s="12">
        <v>1.67779581304712</v>
      </c>
      <c r="X28" s="12">
        <v>1.17779581304712</v>
      </c>
      <c r="Y28" s="13">
        <v>0.5</v>
      </c>
      <c r="Z28" s="83"/>
      <c r="AA28" s="36">
        <f t="shared" si="0"/>
        <v>2.8554663328677864E-3</v>
      </c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9"/>
      <c r="AN28" s="67">
        <f t="shared" si="1"/>
        <v>0.83889790652356</v>
      </c>
      <c r="AO28" s="65">
        <f t="shared" si="2"/>
        <v>470.05865031147761</v>
      </c>
      <c r="AP28" s="64">
        <f t="shared" si="3"/>
        <v>0.41944895326178</v>
      </c>
      <c r="AQ28" s="65">
        <f t="shared" si="4"/>
        <v>528.81598160041233</v>
      </c>
      <c r="AR28" s="17"/>
      <c r="AS28" s="17"/>
      <c r="AT28" s="17"/>
      <c r="AU28" s="17"/>
      <c r="AV28" s="17"/>
      <c r="AW28" s="17"/>
      <c r="AX28" s="17"/>
      <c r="AY28" s="17"/>
      <c r="AZ28" s="9"/>
      <c r="BA28" s="7"/>
      <c r="BB28" s="12">
        <f t="shared" si="5"/>
        <v>0.22473910627654073</v>
      </c>
      <c r="BC28" s="11">
        <f t="shared" si="6"/>
        <v>2.7690620622576056</v>
      </c>
      <c r="BD28" s="8"/>
      <c r="BE28" s="8"/>
      <c r="BF28" s="8"/>
      <c r="BG28" s="8"/>
      <c r="BH28" s="8"/>
      <c r="BI28" s="8"/>
      <c r="BJ28" s="8"/>
      <c r="BK28" s="8"/>
      <c r="BL28" s="9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2:90" x14ac:dyDescent="0.25">
      <c r="B29" s="77"/>
      <c r="C29" s="8"/>
      <c r="D29" s="92"/>
      <c r="E29" s="8"/>
      <c r="F29" s="8"/>
      <c r="G29" s="8"/>
      <c r="H29" s="18"/>
      <c r="I29" s="8"/>
      <c r="J29" s="8"/>
      <c r="K29" s="8"/>
      <c r="L29" s="8"/>
      <c r="M29" s="8"/>
      <c r="N29" s="8"/>
      <c r="O29" s="8"/>
      <c r="P29" s="8"/>
      <c r="Q29" s="8"/>
      <c r="R29" s="78"/>
      <c r="S29" s="17"/>
      <c r="T29" s="10">
        <v>622.21678609824403</v>
      </c>
      <c r="U29" s="11">
        <v>76.801193774637596</v>
      </c>
      <c r="V29" s="11">
        <v>545.41559232360703</v>
      </c>
      <c r="W29" s="12">
        <v>1.8451538253234201</v>
      </c>
      <c r="X29" s="12">
        <v>1.24515382532342</v>
      </c>
      <c r="Y29" s="13">
        <v>0.6</v>
      </c>
      <c r="Z29" s="83"/>
      <c r="AA29" s="36">
        <f t="shared" si="0"/>
        <v>2.9654516987461699E-3</v>
      </c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9"/>
      <c r="AN29" s="67">
        <f t="shared" si="1"/>
        <v>0.92257691266171005</v>
      </c>
      <c r="AO29" s="65">
        <f t="shared" si="2"/>
        <v>497.77342887859527</v>
      </c>
      <c r="AP29" s="64">
        <f t="shared" si="3"/>
        <v>0.46128845633085502</v>
      </c>
      <c r="AQ29" s="65">
        <f t="shared" si="4"/>
        <v>559.99510748841965</v>
      </c>
      <c r="AR29" s="17"/>
      <c r="AS29" s="17"/>
      <c r="AT29" s="17"/>
      <c r="AU29" s="17"/>
      <c r="AV29" s="17"/>
      <c r="AW29" s="17"/>
      <c r="AX29" s="17"/>
      <c r="AY29" s="17"/>
      <c r="AZ29" s="9"/>
      <c r="BA29" s="7"/>
      <c r="BB29" s="12">
        <f t="shared" si="5"/>
        <v>0.26603257792292057</v>
      </c>
      <c r="BC29" s="11">
        <f t="shared" si="6"/>
        <v>2.7939417232810473</v>
      </c>
      <c r="BD29" s="8"/>
      <c r="BE29" s="8"/>
      <c r="BF29" s="8"/>
      <c r="BG29" s="8"/>
      <c r="BH29" s="8"/>
      <c r="BI29" s="8"/>
      <c r="BJ29" s="8"/>
      <c r="BK29" s="8"/>
      <c r="BL29" s="9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2:90" x14ac:dyDescent="0.25">
      <c r="B30" s="7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4"/>
      <c r="P30" s="15"/>
      <c r="Q30" s="16"/>
      <c r="R30" s="78"/>
      <c r="S30" s="17"/>
      <c r="T30" s="10">
        <v>653.39828730452098</v>
      </c>
      <c r="U30" s="11">
        <v>84.803095863433995</v>
      </c>
      <c r="V30" s="11">
        <v>568.59519144108697</v>
      </c>
      <c r="W30" s="12">
        <v>2.0056071695831399</v>
      </c>
      <c r="X30" s="12">
        <v>1.3056071695831399</v>
      </c>
      <c r="Y30" s="13">
        <v>0.7</v>
      </c>
      <c r="Z30" s="83"/>
      <c r="AA30" s="36">
        <f t="shared" si="0"/>
        <v>3.0695017243723079E-3</v>
      </c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9"/>
      <c r="AN30" s="67">
        <f t="shared" si="1"/>
        <v>1.0028035847915699</v>
      </c>
      <c r="AO30" s="65">
        <f t="shared" si="2"/>
        <v>522.71862984361678</v>
      </c>
      <c r="AP30" s="64">
        <f t="shared" si="3"/>
        <v>0.50140179239578497</v>
      </c>
      <c r="AQ30" s="65">
        <f t="shared" si="4"/>
        <v>588.05845857406894</v>
      </c>
      <c r="AR30" s="17"/>
      <c r="AS30" s="17"/>
      <c r="AT30" s="17"/>
      <c r="AU30" s="17"/>
      <c r="AV30" s="17"/>
      <c r="AW30" s="17"/>
      <c r="AX30" s="17"/>
      <c r="AY30" s="17"/>
      <c r="AZ30" s="9"/>
      <c r="BA30" s="7"/>
      <c r="BB30" s="12">
        <f t="shared" si="5"/>
        <v>0.30224587345555987</v>
      </c>
      <c r="BC30" s="11">
        <f t="shared" si="6"/>
        <v>2.8151779917629716</v>
      </c>
      <c r="BD30" s="8"/>
      <c r="BE30" s="8"/>
      <c r="BF30" s="8"/>
      <c r="BG30" s="8"/>
      <c r="BH30" s="8"/>
      <c r="BI30" s="8"/>
      <c r="BJ30" s="8"/>
      <c r="BK30" s="8"/>
      <c r="BL30" s="9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2:90" x14ac:dyDescent="0.25">
      <c r="B31" s="77"/>
      <c r="C31" s="148" t="s">
        <v>79</v>
      </c>
      <c r="D31" s="135"/>
      <c r="E31" s="8"/>
      <c r="F31" s="147" t="s">
        <v>46</v>
      </c>
      <c r="G31" s="135"/>
      <c r="H31" s="8"/>
      <c r="I31" s="147" t="s">
        <v>78</v>
      </c>
      <c r="J31" s="135"/>
      <c r="L31" s="134" t="s">
        <v>117</v>
      </c>
      <c r="M31" s="135"/>
      <c r="N31" s="8"/>
      <c r="O31" s="7" t="s">
        <v>73</v>
      </c>
      <c r="P31" s="8" t="s">
        <v>12</v>
      </c>
      <c r="Q31" s="9" t="s">
        <v>63</v>
      </c>
      <c r="R31" s="78"/>
      <c r="S31" s="17"/>
      <c r="T31" s="10">
        <v>681.88487545380599</v>
      </c>
      <c r="U31" s="11">
        <v>92.415824350550906</v>
      </c>
      <c r="V31" s="11">
        <v>589.46905110325497</v>
      </c>
      <c r="W31" s="12">
        <v>2.1607089031987901</v>
      </c>
      <c r="X31" s="12">
        <v>1.36070890319879</v>
      </c>
      <c r="Y31" s="13">
        <v>0.8</v>
      </c>
      <c r="Z31" s="83"/>
      <c r="AA31" s="36">
        <f t="shared" si="0"/>
        <v>3.1687297679990358E-3</v>
      </c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9"/>
      <c r="AN31" s="67">
        <f t="shared" si="1"/>
        <v>1.080354451599395</v>
      </c>
      <c r="AO31" s="65">
        <f t="shared" si="2"/>
        <v>545.50790036304477</v>
      </c>
      <c r="AP31" s="64">
        <f t="shared" si="3"/>
        <v>0.54017722579969751</v>
      </c>
      <c r="AQ31" s="65">
        <f t="shared" si="4"/>
        <v>613.69638790842544</v>
      </c>
      <c r="AR31" s="17"/>
      <c r="AS31" s="17"/>
      <c r="AT31" s="17"/>
      <c r="AU31" s="17"/>
      <c r="AV31" s="17"/>
      <c r="AW31" s="17"/>
      <c r="AX31" s="17"/>
      <c r="AY31" s="17"/>
      <c r="AZ31" s="9"/>
      <c r="BA31" s="7"/>
      <c r="BB31" s="12">
        <f t="shared" si="5"/>
        <v>0.3345962614459303</v>
      </c>
      <c r="BC31" s="11">
        <f t="shared" si="6"/>
        <v>2.8337110576835256</v>
      </c>
      <c r="BD31" s="8"/>
      <c r="BE31" s="8"/>
      <c r="BF31" s="8"/>
      <c r="BG31" s="8"/>
      <c r="BH31" s="8"/>
      <c r="BI31" s="8"/>
      <c r="BJ31" s="8"/>
      <c r="BK31" s="8"/>
      <c r="BL31" s="9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2:90" x14ac:dyDescent="0.25">
      <c r="B32" s="77"/>
      <c r="C32" s="7" t="s">
        <v>12</v>
      </c>
      <c r="D32" s="9" t="s">
        <v>43</v>
      </c>
      <c r="E32" s="8"/>
      <c r="F32" s="7" t="s">
        <v>12</v>
      </c>
      <c r="G32" s="9" t="s">
        <v>43</v>
      </c>
      <c r="H32" s="8"/>
      <c r="I32" s="7" t="s">
        <v>12</v>
      </c>
      <c r="J32" s="9" t="s">
        <v>43</v>
      </c>
      <c r="L32" s="7" t="s">
        <v>12</v>
      </c>
      <c r="M32" s="9" t="s">
        <v>43</v>
      </c>
      <c r="N32" s="8"/>
      <c r="O32" s="7"/>
      <c r="P32" s="8" t="s">
        <v>64</v>
      </c>
      <c r="Q32" s="9" t="s">
        <v>15</v>
      </c>
      <c r="R32" s="78"/>
      <c r="S32" s="17"/>
      <c r="T32" s="10">
        <v>708.19494203467696</v>
      </c>
      <c r="U32" s="11">
        <v>99.678679320218293</v>
      </c>
      <c r="V32" s="11">
        <v>608.516262714459</v>
      </c>
      <c r="W32" s="12">
        <v>2.31150667600782</v>
      </c>
      <c r="X32" s="12">
        <v>1.4115066760078201</v>
      </c>
      <c r="Y32" s="13">
        <v>0.9</v>
      </c>
      <c r="Z32" s="83"/>
      <c r="AA32" s="36">
        <f t="shared" si="0"/>
        <v>3.2639412382228458E-3</v>
      </c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9"/>
      <c r="AN32" s="67">
        <f t="shared" si="1"/>
        <v>1.15575333800391</v>
      </c>
      <c r="AO32" s="65">
        <f t="shared" si="2"/>
        <v>566.55595362774159</v>
      </c>
      <c r="AP32" s="64">
        <f t="shared" si="3"/>
        <v>0.577876669001955</v>
      </c>
      <c r="AQ32" s="65">
        <f t="shared" si="4"/>
        <v>637.37544783120927</v>
      </c>
      <c r="AR32" s="17"/>
      <c r="AS32" s="17"/>
      <c r="AT32" s="17"/>
      <c r="AU32" s="17"/>
      <c r="AV32" s="17"/>
      <c r="AW32" s="17"/>
      <c r="AX32" s="17"/>
      <c r="AY32" s="17"/>
      <c r="AZ32" s="9"/>
      <c r="BA32" s="7"/>
      <c r="BB32" s="12">
        <f t="shared" si="5"/>
        <v>0.36389515208912132</v>
      </c>
      <c r="BC32" s="11">
        <f t="shared" si="6"/>
        <v>2.8501528206792601</v>
      </c>
      <c r="BD32" s="8"/>
      <c r="BE32" s="8"/>
      <c r="BF32" s="8"/>
      <c r="BG32" s="8"/>
      <c r="BH32" s="8"/>
      <c r="BI32" s="8"/>
      <c r="BJ32" s="8"/>
      <c r="BK32" s="8"/>
      <c r="BL32" s="9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2:90" x14ac:dyDescent="0.25">
      <c r="B33" s="77"/>
      <c r="C33" s="31" t="s">
        <v>44</v>
      </c>
      <c r="D33" s="9" t="s">
        <v>15</v>
      </c>
      <c r="E33" s="8"/>
      <c r="F33" s="31" t="s">
        <v>44</v>
      </c>
      <c r="G33" s="9" t="s">
        <v>15</v>
      </c>
      <c r="H33" s="8"/>
      <c r="I33" s="31" t="s">
        <v>44</v>
      </c>
      <c r="J33" s="9" t="s">
        <v>15</v>
      </c>
      <c r="L33" s="31" t="s">
        <v>44</v>
      </c>
      <c r="M33" s="9" t="s">
        <v>15</v>
      </c>
      <c r="N33" s="8"/>
      <c r="O33" s="7" t="s">
        <v>65</v>
      </c>
      <c r="P33" s="8">
        <v>5</v>
      </c>
      <c r="Q33" s="56">
        <v>1130</v>
      </c>
      <c r="R33" s="78"/>
      <c r="S33" s="17"/>
      <c r="T33" s="10">
        <v>732.69768775098203</v>
      </c>
      <c r="U33" s="11">
        <v>106.62218377619401</v>
      </c>
      <c r="V33" s="11">
        <v>626.07550397478803</v>
      </c>
      <c r="W33" s="12">
        <v>2.4587451220496299</v>
      </c>
      <c r="X33" s="12">
        <v>1.4587451220496299</v>
      </c>
      <c r="Y33" s="13">
        <v>1</v>
      </c>
      <c r="Z33" s="83"/>
      <c r="AA33" s="36">
        <f t="shared" si="0"/>
        <v>3.3557429798867747E-3</v>
      </c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9"/>
      <c r="AN33" s="67">
        <f t="shared" si="1"/>
        <v>1.229372561024815</v>
      </c>
      <c r="AO33" s="65">
        <f t="shared" si="2"/>
        <v>586.1581502007856</v>
      </c>
      <c r="AP33" s="64">
        <f t="shared" si="3"/>
        <v>0.61468628051240748</v>
      </c>
      <c r="AQ33" s="65">
        <f t="shared" si="4"/>
        <v>659.42791897588381</v>
      </c>
      <c r="AR33" s="17"/>
      <c r="AS33" s="17"/>
      <c r="AT33" s="17"/>
      <c r="AU33" s="17"/>
      <c r="AV33" s="17"/>
      <c r="AW33" s="17"/>
      <c r="AX33" s="17"/>
      <c r="AY33" s="17"/>
      <c r="AZ33" s="9"/>
      <c r="BA33" s="7"/>
      <c r="BB33" s="12">
        <f t="shared" si="5"/>
        <v>0.39071351132331378</v>
      </c>
      <c r="BC33" s="11">
        <f t="shared" si="6"/>
        <v>2.8649248209936613</v>
      </c>
      <c r="BD33" s="8"/>
      <c r="BE33" s="8"/>
      <c r="BF33" s="8"/>
      <c r="BG33" s="8"/>
      <c r="BH33" s="8"/>
      <c r="BI33" s="8"/>
      <c r="BJ33" s="8"/>
      <c r="BK33" s="8"/>
      <c r="BL33" s="9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</row>
    <row r="34" spans="2:90" x14ac:dyDescent="0.25">
      <c r="B34" s="77"/>
      <c r="C34" s="24">
        <f>AJ16</f>
        <v>135</v>
      </c>
      <c r="D34" s="56">
        <f>AJ17</f>
        <v>3030.3030303030305</v>
      </c>
      <c r="E34" s="8"/>
      <c r="F34" s="24">
        <v>10</v>
      </c>
      <c r="G34" s="56">
        <v>1600</v>
      </c>
      <c r="H34" s="8"/>
      <c r="I34" s="24">
        <f>BI9</f>
        <v>4.4668359215096318</v>
      </c>
      <c r="J34" s="56">
        <f>BI10</f>
        <v>1000</v>
      </c>
      <c r="L34" s="24">
        <v>35</v>
      </c>
      <c r="M34" s="56">
        <v>1820</v>
      </c>
      <c r="N34" s="8"/>
      <c r="O34" s="111" t="s">
        <v>66</v>
      </c>
      <c r="P34" s="112">
        <f>P33</f>
        <v>5</v>
      </c>
      <c r="Q34" s="113">
        <v>540</v>
      </c>
      <c r="R34" s="78"/>
      <c r="S34" s="17"/>
      <c r="T34" s="10">
        <v>835.79946838794694</v>
      </c>
      <c r="U34" s="11">
        <v>137.29152102114799</v>
      </c>
      <c r="V34" s="11">
        <v>698.50794736679802</v>
      </c>
      <c r="W34" s="12">
        <v>3.1570123900770199</v>
      </c>
      <c r="X34" s="12">
        <v>1.65701239007701</v>
      </c>
      <c r="Y34" s="13">
        <v>1.5</v>
      </c>
      <c r="Z34" s="83"/>
      <c r="AA34" s="36">
        <f t="shared" si="0"/>
        <v>3.7772366572165041E-3</v>
      </c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9"/>
      <c r="AN34" s="67">
        <f t="shared" si="1"/>
        <v>1.57850619503851</v>
      </c>
      <c r="AO34" s="65">
        <f t="shared" si="2"/>
        <v>668.63957471035758</v>
      </c>
      <c r="AP34" s="64">
        <f t="shared" si="3"/>
        <v>0.78925309751925499</v>
      </c>
      <c r="AQ34" s="65">
        <f t="shared" si="4"/>
        <v>752.21952154915232</v>
      </c>
      <c r="AR34" s="17"/>
      <c r="AS34" s="17"/>
      <c r="AT34" s="17"/>
      <c r="AU34" s="17"/>
      <c r="AV34" s="17"/>
      <c r="AW34" s="17"/>
      <c r="AX34" s="17"/>
      <c r="AY34" s="17"/>
      <c r="AZ34" s="9"/>
      <c r="BA34" s="7"/>
      <c r="BB34" s="12">
        <f t="shared" si="5"/>
        <v>0.49927628633679166</v>
      </c>
      <c r="BC34" s="11">
        <f t="shared" si="6"/>
        <v>2.922102090573754</v>
      </c>
      <c r="BD34" s="8"/>
      <c r="BE34" s="8"/>
      <c r="BF34" s="8"/>
      <c r="BG34" s="8"/>
      <c r="BH34" s="8"/>
      <c r="BI34" s="8"/>
      <c r="BJ34" s="8"/>
      <c r="BK34" s="8"/>
      <c r="BL34" s="9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2:90" x14ac:dyDescent="0.25">
      <c r="B35" s="77"/>
      <c r="C35" s="149"/>
      <c r="D35" s="150"/>
      <c r="E35" s="8"/>
      <c r="F35" s="136" t="s">
        <v>77</v>
      </c>
      <c r="G35" s="137"/>
      <c r="H35" s="8"/>
      <c r="I35" s="132"/>
      <c r="J35" s="131"/>
      <c r="L35" s="136" t="s">
        <v>77</v>
      </c>
      <c r="M35" s="137"/>
      <c r="N35" s="8"/>
      <c r="O35" s="87" t="s">
        <v>71</v>
      </c>
      <c r="P35" s="8">
        <f t="shared" ref="P35:P40" si="7">P34</f>
        <v>5</v>
      </c>
      <c r="Q35" s="56">
        <v>1175</v>
      </c>
      <c r="R35" s="78"/>
      <c r="S35" s="17"/>
      <c r="T35" s="10">
        <v>917.44512503555802</v>
      </c>
      <c r="U35" s="11">
        <v>162.51838161732201</v>
      </c>
      <c r="V35" s="11">
        <v>754.92674341823704</v>
      </c>
      <c r="W35" s="12">
        <v>3.8138232914776902</v>
      </c>
      <c r="X35" s="12">
        <v>1.8138232914776899</v>
      </c>
      <c r="Y35" s="13">
        <v>2</v>
      </c>
      <c r="Z35" s="83"/>
      <c r="AA35" s="36">
        <f t="shared" si="0"/>
        <v>4.1570042582436476E-3</v>
      </c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9"/>
      <c r="AN35" s="67">
        <f t="shared" si="1"/>
        <v>1.9069116457388451</v>
      </c>
      <c r="AO35" s="65">
        <f t="shared" si="2"/>
        <v>733.95610002844649</v>
      </c>
      <c r="AP35" s="64">
        <f t="shared" si="3"/>
        <v>0.95345582286942254</v>
      </c>
      <c r="AQ35" s="65">
        <f t="shared" si="4"/>
        <v>825.7006125320022</v>
      </c>
      <c r="AR35" s="17"/>
      <c r="AS35" s="17"/>
      <c r="AT35" s="17"/>
      <c r="AU35" s="17"/>
      <c r="AV35" s="17"/>
      <c r="AW35" s="17"/>
      <c r="AX35" s="17"/>
      <c r="AY35" s="17"/>
      <c r="AZ35" s="9"/>
      <c r="BA35" s="7"/>
      <c r="BB35" s="12">
        <f t="shared" si="5"/>
        <v>0.58136056670840774</v>
      </c>
      <c r="BC35" s="11">
        <f t="shared" si="6"/>
        <v>2.9625800973307062</v>
      </c>
      <c r="BD35" s="8"/>
      <c r="BE35" s="8"/>
      <c r="BF35" s="8"/>
      <c r="BG35" s="8"/>
      <c r="BH35" s="8"/>
      <c r="BI35" s="8"/>
      <c r="BJ35" s="8"/>
      <c r="BK35" s="8"/>
      <c r="BL35" s="9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</row>
    <row r="36" spans="2:90" x14ac:dyDescent="0.25">
      <c r="B36" s="77"/>
      <c r="C36" s="8"/>
      <c r="D36" s="8"/>
      <c r="E36" s="8"/>
      <c r="F36" s="8"/>
      <c r="G36" s="8"/>
      <c r="H36" s="8"/>
      <c r="I36" s="8"/>
      <c r="J36" s="8"/>
      <c r="L36" s="60"/>
      <c r="M36" s="8"/>
      <c r="N36" s="8"/>
      <c r="O36" s="7" t="s">
        <v>67</v>
      </c>
      <c r="P36" s="8">
        <f t="shared" si="7"/>
        <v>5</v>
      </c>
      <c r="Q36" s="56">
        <v>1019</v>
      </c>
      <c r="R36" s="78"/>
      <c r="S36" s="17"/>
      <c r="T36" s="10">
        <v>985.31039837094704</v>
      </c>
      <c r="U36" s="11">
        <v>183.50216015213101</v>
      </c>
      <c r="V36" s="11">
        <v>801.80823821881495</v>
      </c>
      <c r="W36" s="12">
        <v>4.4443511046025099</v>
      </c>
      <c r="X36" s="12">
        <v>1.9443511046025099</v>
      </c>
      <c r="Y36" s="13">
        <v>2.5</v>
      </c>
      <c r="Z36" s="83"/>
      <c r="AA36" s="36">
        <f t="shared" si="0"/>
        <v>4.5106101711202204E-3</v>
      </c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9"/>
      <c r="AN36" s="67">
        <f t="shared" si="1"/>
        <v>2.222175552301255</v>
      </c>
      <c r="AO36" s="65">
        <f t="shared" si="2"/>
        <v>788.24831869675768</v>
      </c>
      <c r="AP36" s="64">
        <f t="shared" si="3"/>
        <v>1.1110877761506275</v>
      </c>
      <c r="AQ36" s="65">
        <f t="shared" si="4"/>
        <v>886.77935853385236</v>
      </c>
      <c r="AR36" s="17"/>
      <c r="AS36" s="17"/>
      <c r="AT36" s="17"/>
      <c r="AU36" s="17"/>
      <c r="AV36" s="17"/>
      <c r="AW36" s="17"/>
      <c r="AX36" s="17"/>
      <c r="AY36" s="17"/>
      <c r="AZ36" s="9"/>
      <c r="BA36" s="7"/>
      <c r="BB36" s="12">
        <f t="shared" si="5"/>
        <v>0.64780836097274475</v>
      </c>
      <c r="BC36" s="11">
        <f t="shared" si="6"/>
        <v>2.9935730660956179</v>
      </c>
      <c r="BD36" s="8"/>
      <c r="BE36" s="8"/>
      <c r="BF36" s="8"/>
      <c r="BG36" s="8"/>
      <c r="BH36" s="8"/>
      <c r="BI36" s="8"/>
      <c r="BJ36" s="8"/>
      <c r="BK36" s="8"/>
      <c r="BL36" s="9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</row>
    <row r="37" spans="2:90" ht="15.75" x14ac:dyDescent="0.3">
      <c r="B37" s="77"/>
      <c r="C37" s="139" t="s">
        <v>48</v>
      </c>
      <c r="D37" s="140"/>
      <c r="E37" s="8"/>
      <c r="F37" s="139" t="s">
        <v>76</v>
      </c>
      <c r="G37" s="140"/>
      <c r="I37" s="147" t="s">
        <v>62</v>
      </c>
      <c r="J37" s="135"/>
      <c r="L37" s="138" t="s">
        <v>118</v>
      </c>
      <c r="M37" s="135"/>
      <c r="N37" s="8"/>
      <c r="O37" s="7" t="s">
        <v>68</v>
      </c>
      <c r="P37" s="8">
        <f t="shared" si="7"/>
        <v>5</v>
      </c>
      <c r="Q37" s="56">
        <v>787</v>
      </c>
      <c r="R37" s="78"/>
      <c r="S37" s="17"/>
      <c r="T37" s="10">
        <v>1043.3305406444099</v>
      </c>
      <c r="U37" s="11">
        <v>201.06419000531801</v>
      </c>
      <c r="V37" s="11">
        <v>842.266350639091</v>
      </c>
      <c r="W37" s="12">
        <v>5.0562707330203898</v>
      </c>
      <c r="X37" s="12">
        <v>2.0562707330203902</v>
      </c>
      <c r="Y37" s="13">
        <v>3</v>
      </c>
      <c r="Z37" s="83"/>
      <c r="AA37" s="36">
        <f t="shared" si="0"/>
        <v>4.8462788503223532E-3</v>
      </c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9"/>
      <c r="AN37" s="67">
        <f t="shared" si="1"/>
        <v>2.5281353665101949</v>
      </c>
      <c r="AO37" s="65">
        <f t="shared" si="2"/>
        <v>834.66443251552801</v>
      </c>
      <c r="AP37" s="64">
        <f t="shared" si="3"/>
        <v>1.2640676832550974</v>
      </c>
      <c r="AQ37" s="65">
        <f t="shared" si="4"/>
        <v>938.99748657996895</v>
      </c>
      <c r="AR37" s="17"/>
      <c r="AS37" s="17"/>
      <c r="AT37" s="17"/>
      <c r="AU37" s="17"/>
      <c r="AV37" s="17"/>
      <c r="AW37" s="17"/>
      <c r="AX37" s="17"/>
      <c r="AY37" s="17"/>
      <c r="AZ37" s="9"/>
      <c r="BA37" s="7"/>
      <c r="BB37" s="12">
        <f t="shared" si="5"/>
        <v>0.70383031976581856</v>
      </c>
      <c r="BC37" s="11">
        <f t="shared" si="6"/>
        <v>3.0184219203497773</v>
      </c>
      <c r="BD37" s="8"/>
      <c r="BE37" s="8"/>
      <c r="BF37" s="8"/>
      <c r="BG37" s="8"/>
      <c r="BH37" s="8"/>
      <c r="BI37" s="8"/>
      <c r="BJ37" s="8"/>
      <c r="BK37" s="8"/>
      <c r="BL37" s="9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</row>
    <row r="38" spans="2:90" x14ac:dyDescent="0.25">
      <c r="B38" s="77"/>
      <c r="C38" s="7" t="s">
        <v>12</v>
      </c>
      <c r="D38" s="9" t="s">
        <v>43</v>
      </c>
      <c r="E38" s="8"/>
      <c r="F38" s="7" t="s">
        <v>12</v>
      </c>
      <c r="G38" s="9" t="s">
        <v>43</v>
      </c>
      <c r="I38" s="7" t="s">
        <v>12</v>
      </c>
      <c r="J38" s="9" t="s">
        <v>43</v>
      </c>
      <c r="L38" s="7" t="s">
        <v>12</v>
      </c>
      <c r="M38" s="9" t="s">
        <v>43</v>
      </c>
      <c r="N38" s="8"/>
      <c r="O38" s="7" t="s">
        <v>70</v>
      </c>
      <c r="P38" s="8">
        <f t="shared" si="7"/>
        <v>5</v>
      </c>
      <c r="Q38" s="56">
        <v>843</v>
      </c>
      <c r="R38" s="78"/>
      <c r="S38" s="17"/>
      <c r="T38" s="10">
        <v>1093.87644348053</v>
      </c>
      <c r="U38" s="11">
        <v>215.81464321964799</v>
      </c>
      <c r="V38" s="11">
        <v>878.06180026087895</v>
      </c>
      <c r="W38" s="12">
        <v>5.6541507166317597</v>
      </c>
      <c r="X38" s="12">
        <v>2.1541507166317602</v>
      </c>
      <c r="Y38" s="13">
        <v>3.5</v>
      </c>
      <c r="Z38" s="83"/>
      <c r="AA38" s="36">
        <f t="shared" si="0"/>
        <v>5.1689116721822873E-3</v>
      </c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9"/>
      <c r="AN38" s="67">
        <f t="shared" si="1"/>
        <v>2.8270753583158799</v>
      </c>
      <c r="AO38" s="65">
        <f t="shared" si="2"/>
        <v>875.10115478442412</v>
      </c>
      <c r="AP38" s="64">
        <f t="shared" si="3"/>
        <v>1.4135376791579399</v>
      </c>
      <c r="AQ38" s="65">
        <f t="shared" si="4"/>
        <v>984.48879913247708</v>
      </c>
      <c r="AR38" s="17"/>
      <c r="AS38" s="17"/>
      <c r="AT38" s="17"/>
      <c r="AU38" s="17"/>
      <c r="AV38" s="17"/>
      <c r="AW38" s="17"/>
      <c r="AX38" s="17"/>
      <c r="AY38" s="17"/>
      <c r="AZ38" s="9"/>
      <c r="BA38" s="7"/>
      <c r="BB38" s="12">
        <f t="shared" si="5"/>
        <v>0.7523673808300323</v>
      </c>
      <c r="BC38" s="11">
        <f t="shared" si="6"/>
        <v>3.0389682699452947</v>
      </c>
      <c r="BD38" s="8"/>
      <c r="BE38" s="8"/>
      <c r="BF38" s="8"/>
      <c r="BG38" s="8"/>
      <c r="BH38" s="8"/>
      <c r="BI38" s="8"/>
      <c r="BJ38" s="8"/>
      <c r="BK38" s="8"/>
      <c r="BL38" s="9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</row>
    <row r="39" spans="2:90" x14ac:dyDescent="0.25">
      <c r="B39" s="77"/>
      <c r="C39" s="30" t="s">
        <v>44</v>
      </c>
      <c r="D39" s="9" t="s">
        <v>15</v>
      </c>
      <c r="E39" s="8"/>
      <c r="F39" s="30" t="s">
        <v>44</v>
      </c>
      <c r="G39" s="9" t="s">
        <v>15</v>
      </c>
      <c r="I39" s="31" t="s">
        <v>44</v>
      </c>
      <c r="J39" s="9" t="s">
        <v>15</v>
      </c>
      <c r="L39" s="31" t="s">
        <v>44</v>
      </c>
      <c r="M39" s="9" t="s">
        <v>15</v>
      </c>
      <c r="N39" s="8"/>
      <c r="O39" s="7" t="s">
        <v>69</v>
      </c>
      <c r="P39" s="8">
        <f t="shared" si="7"/>
        <v>5</v>
      </c>
      <c r="Q39" s="56">
        <v>773</v>
      </c>
      <c r="R39" s="78"/>
      <c r="S39" s="17"/>
      <c r="T39" s="10">
        <v>1138.5227069472401</v>
      </c>
      <c r="U39" s="11">
        <v>228.22613040044001</v>
      </c>
      <c r="V39" s="11">
        <v>910.29657654680398</v>
      </c>
      <c r="W39" s="12">
        <v>6.2409942011978004</v>
      </c>
      <c r="X39" s="12">
        <v>2.2409942011977999</v>
      </c>
      <c r="Y39" s="13">
        <v>4</v>
      </c>
      <c r="Z39" s="83"/>
      <c r="AA39" s="36">
        <f t="shared" si="0"/>
        <v>5.4816598414027173E-3</v>
      </c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9"/>
      <c r="AN39" s="67">
        <f t="shared" si="1"/>
        <v>3.1204971005989002</v>
      </c>
      <c r="AO39" s="65">
        <f t="shared" si="2"/>
        <v>910.8181655577921</v>
      </c>
      <c r="AP39" s="64">
        <f t="shared" si="3"/>
        <v>1.5602485502994501</v>
      </c>
      <c r="AQ39" s="65">
        <f t="shared" si="4"/>
        <v>1024.6704362525161</v>
      </c>
      <c r="AR39" s="17"/>
      <c r="AS39" s="17"/>
      <c r="AT39" s="17"/>
      <c r="AU39" s="17"/>
      <c r="AV39" s="17"/>
      <c r="AW39" s="17"/>
      <c r="AX39" s="17"/>
      <c r="AY39" s="17"/>
      <c r="AZ39" s="9"/>
      <c r="BA39" s="7"/>
      <c r="BB39" s="12">
        <f t="shared" si="5"/>
        <v>0.79525377905757455</v>
      </c>
      <c r="BC39" s="11">
        <f t="shared" si="6"/>
        <v>3.0563416967021908</v>
      </c>
      <c r="BD39" s="8"/>
      <c r="BE39" s="8"/>
      <c r="BF39" s="8"/>
      <c r="BG39" s="8"/>
      <c r="BH39" s="8"/>
      <c r="BI39" s="8"/>
      <c r="BJ39" s="8"/>
      <c r="BK39" s="8"/>
      <c r="BL39" s="9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</row>
    <row r="40" spans="2:90" x14ac:dyDescent="0.25">
      <c r="B40" s="77"/>
      <c r="C40" s="24">
        <f>AS10</f>
        <v>12.861973979599201</v>
      </c>
      <c r="D40" s="56">
        <f>AT10</f>
        <v>1448.6074730904299</v>
      </c>
      <c r="E40" s="8"/>
      <c r="F40" s="24" t="str">
        <f>AV10</f>
        <v>no fit</v>
      </c>
      <c r="G40" s="56">
        <f>AW10</f>
        <v>0</v>
      </c>
      <c r="I40" s="24">
        <v>11</v>
      </c>
      <c r="J40" s="56">
        <v>1390</v>
      </c>
      <c r="L40" s="24">
        <f>W71</f>
        <v>33.629479300745501</v>
      </c>
      <c r="M40" s="56">
        <f>T71</f>
        <v>1802.0929975593699</v>
      </c>
      <c r="N40" s="8"/>
      <c r="O40" s="110" t="s">
        <v>72</v>
      </c>
      <c r="P40" s="112">
        <f t="shared" si="7"/>
        <v>5</v>
      </c>
      <c r="Q40" s="113">
        <v>1755</v>
      </c>
      <c r="R40" s="78"/>
      <c r="S40" s="17"/>
      <c r="T40" s="10">
        <v>1178.38461209908</v>
      </c>
      <c r="U40" s="11">
        <v>238.67408839086499</v>
      </c>
      <c r="V40" s="11">
        <v>939.71052370821997</v>
      </c>
      <c r="W40" s="12">
        <v>6.8189102914835802</v>
      </c>
      <c r="X40" s="12">
        <v>2.3189102914835802</v>
      </c>
      <c r="Y40" s="13">
        <v>4.5</v>
      </c>
      <c r="Z40" s="83"/>
      <c r="AA40" s="36">
        <f t="shared" si="0"/>
        <v>5.7866593143446766E-3</v>
      </c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9"/>
      <c r="AN40" s="67">
        <f t="shared" si="1"/>
        <v>3.4094551457417901</v>
      </c>
      <c r="AO40" s="65">
        <f t="shared" si="2"/>
        <v>942.70768967926404</v>
      </c>
      <c r="AP40" s="64">
        <f t="shared" si="3"/>
        <v>1.704727572870895</v>
      </c>
      <c r="AQ40" s="65">
        <f t="shared" si="4"/>
        <v>1060.5461508891719</v>
      </c>
      <c r="AR40" s="17"/>
      <c r="AS40" s="17"/>
      <c r="AT40" s="17"/>
      <c r="AU40" s="17"/>
      <c r="AV40" s="17"/>
      <c r="AW40" s="17"/>
      <c r="AX40" s="17"/>
      <c r="AY40" s="17"/>
      <c r="AZ40" s="9"/>
      <c r="BA40" s="7"/>
      <c r="BB40" s="12">
        <f t="shared" si="5"/>
        <v>0.83371497697199282</v>
      </c>
      <c r="BC40" s="11">
        <f t="shared" si="6"/>
        <v>3.0712870626498394</v>
      </c>
      <c r="BD40" s="8"/>
      <c r="BE40" s="8"/>
      <c r="BF40" s="8"/>
      <c r="BG40" s="8"/>
      <c r="BH40" s="8"/>
      <c r="BI40" s="8"/>
      <c r="BJ40" s="8"/>
      <c r="BK40" s="8"/>
      <c r="BL40" s="9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</row>
    <row r="41" spans="2:90" x14ac:dyDescent="0.25">
      <c r="B41" s="77"/>
      <c r="C41" s="25"/>
      <c r="D41" s="27"/>
      <c r="E41" s="8"/>
      <c r="F41" s="25"/>
      <c r="G41" s="27"/>
      <c r="I41" s="136" t="s">
        <v>77</v>
      </c>
      <c r="J41" s="137"/>
      <c r="L41" s="136"/>
      <c r="M41" s="137"/>
      <c r="N41" s="8"/>
      <c r="O41" s="25"/>
      <c r="P41" s="26"/>
      <c r="Q41" s="86"/>
      <c r="R41" s="78"/>
      <c r="S41" s="17"/>
      <c r="T41" s="10">
        <v>1214.2885946256599</v>
      </c>
      <c r="U41" s="11">
        <v>247.46194467447</v>
      </c>
      <c r="V41" s="11">
        <v>966.826649951185</v>
      </c>
      <c r="W41" s="12">
        <v>7.3894510939487601</v>
      </c>
      <c r="X41" s="12">
        <v>2.3894510939487601</v>
      </c>
      <c r="Y41" s="13">
        <v>5</v>
      </c>
      <c r="Z41" s="83"/>
      <c r="AA41" s="36">
        <f t="shared" si="0"/>
        <v>6.085415877785441E-3</v>
      </c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9"/>
      <c r="AN41" s="67">
        <f t="shared" si="1"/>
        <v>3.69472554697438</v>
      </c>
      <c r="AO41" s="65">
        <f t="shared" si="2"/>
        <v>971.43087570052796</v>
      </c>
      <c r="AP41" s="64">
        <f t="shared" si="3"/>
        <v>1.84736277348719</v>
      </c>
      <c r="AQ41" s="65">
        <f t="shared" si="4"/>
        <v>1092.859735163094</v>
      </c>
      <c r="AR41" s="17"/>
      <c r="AS41" s="17"/>
      <c r="AT41" s="17"/>
      <c r="AU41" s="17"/>
      <c r="AV41" s="17"/>
      <c r="AW41" s="17"/>
      <c r="AX41" s="17"/>
      <c r="AY41" s="17"/>
      <c r="AZ41" s="9"/>
      <c r="BA41" s="7"/>
      <c r="BB41" s="12">
        <f t="shared" si="5"/>
        <v>0.8686121791630409</v>
      </c>
      <c r="BC41" s="11">
        <f t="shared" si="6"/>
        <v>3.084321915864721</v>
      </c>
      <c r="BD41" s="8"/>
      <c r="BE41" s="8"/>
      <c r="BF41" s="8"/>
      <c r="BG41" s="8"/>
      <c r="BH41" s="8"/>
      <c r="BI41" s="8"/>
      <c r="BJ41" s="8"/>
      <c r="BK41" s="8"/>
      <c r="BL41" s="9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</row>
    <row r="42" spans="2:90" x14ac:dyDescent="0.25">
      <c r="B42" s="77"/>
      <c r="C42" s="59" t="s">
        <v>49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78"/>
      <c r="S42" s="17"/>
      <c r="T42" s="10">
        <v>1246.86769493303</v>
      </c>
      <c r="U42" s="11">
        <v>254.83807850489001</v>
      </c>
      <c r="V42" s="11">
        <v>992.02961642814398</v>
      </c>
      <c r="W42" s="12">
        <v>7.9537989348333697</v>
      </c>
      <c r="X42" s="12">
        <v>2.4537989348333702</v>
      </c>
      <c r="Y42" s="13">
        <v>5.5</v>
      </c>
      <c r="Z42" s="83"/>
      <c r="AA42" s="36">
        <f t="shared" si="0"/>
        <v>6.3790239871926212E-3</v>
      </c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9"/>
      <c r="AN42" s="67">
        <f t="shared" si="1"/>
        <v>3.9768994674166849</v>
      </c>
      <c r="AO42" s="65">
        <f t="shared" si="2"/>
        <v>997.49415594642403</v>
      </c>
      <c r="AP42" s="64">
        <f t="shared" si="3"/>
        <v>1.9884497337083424</v>
      </c>
      <c r="AQ42" s="65">
        <f t="shared" si="4"/>
        <v>1122.1809254397269</v>
      </c>
      <c r="AR42" s="17"/>
      <c r="AS42" s="17"/>
      <c r="AT42" s="17"/>
      <c r="AU42" s="17"/>
      <c r="AV42" s="17"/>
      <c r="AW42" s="17"/>
      <c r="AX42" s="17"/>
      <c r="AY42" s="17"/>
      <c r="AZ42" s="9"/>
      <c r="BA42" s="7"/>
      <c r="BB42" s="12">
        <f t="shared" si="5"/>
        <v>0.90057460819936219</v>
      </c>
      <c r="BC42" s="11">
        <f t="shared" si="6"/>
        <v>3.0958203729581659</v>
      </c>
      <c r="BD42" s="8"/>
      <c r="BE42" s="8"/>
      <c r="BF42" s="8"/>
      <c r="BG42" s="8"/>
      <c r="BH42" s="8"/>
      <c r="BI42" s="8"/>
      <c r="BJ42" s="8"/>
      <c r="BK42" s="8"/>
      <c r="BL42" s="9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</row>
    <row r="43" spans="2:90" x14ac:dyDescent="0.25">
      <c r="B43" s="77"/>
      <c r="C43" s="8"/>
      <c r="D43" s="8"/>
      <c r="E43" s="8"/>
      <c r="F43" s="8"/>
      <c r="G43" s="18"/>
      <c r="H43" s="8"/>
      <c r="I43" s="8"/>
      <c r="J43" s="8"/>
      <c r="K43" s="8"/>
      <c r="L43" s="8"/>
      <c r="M43" s="8"/>
      <c r="N43" s="8"/>
      <c r="O43" s="8"/>
      <c r="P43" s="8"/>
      <c r="Q43" s="8"/>
      <c r="R43" s="78"/>
      <c r="S43" s="17"/>
      <c r="T43" s="10">
        <v>1276.6192152261499</v>
      </c>
      <c r="U43" s="11">
        <v>261.00785662500499</v>
      </c>
      <c r="V43" s="11">
        <v>1015.61135860115</v>
      </c>
      <c r="W43" s="12">
        <v>8.5128785573652195</v>
      </c>
      <c r="X43" s="12">
        <v>2.5128785573652199</v>
      </c>
      <c r="Y43" s="13">
        <v>6</v>
      </c>
      <c r="Z43" s="83"/>
      <c r="AA43" s="36">
        <f t="shared" si="0"/>
        <v>6.6682989381897911E-3</v>
      </c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9"/>
      <c r="AN43" s="67">
        <f t="shared" si="1"/>
        <v>4.2564392786826097</v>
      </c>
      <c r="AO43" s="65">
        <f t="shared" si="2"/>
        <v>1021.2953721809199</v>
      </c>
      <c r="AP43" s="64">
        <f t="shared" si="3"/>
        <v>2.1282196393413049</v>
      </c>
      <c r="AQ43" s="65">
        <f t="shared" si="4"/>
        <v>1148.957293703535</v>
      </c>
      <c r="AR43" s="17"/>
      <c r="AS43" s="17"/>
      <c r="AT43" s="17"/>
      <c r="AU43" s="17"/>
      <c r="AV43" s="17"/>
      <c r="AW43" s="17"/>
      <c r="AX43" s="17"/>
      <c r="AY43" s="17"/>
      <c r="AZ43" s="9"/>
      <c r="BA43" s="7"/>
      <c r="BB43" s="12">
        <f t="shared" si="5"/>
        <v>0.93007643789814443</v>
      </c>
      <c r="BC43" s="11">
        <f t="shared" si="6"/>
        <v>3.106061376991704</v>
      </c>
      <c r="BD43" s="8"/>
      <c r="BE43" s="8"/>
      <c r="BF43" s="8"/>
      <c r="BG43" s="8"/>
      <c r="BH43" s="8"/>
      <c r="BI43" s="8"/>
      <c r="BJ43" s="8"/>
      <c r="BK43" s="8"/>
      <c r="BL43" s="9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</row>
    <row r="44" spans="2:90" x14ac:dyDescent="0.25">
      <c r="B44" s="7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78"/>
      <c r="S44" s="17"/>
      <c r="T44" s="10">
        <v>1303.94165101368</v>
      </c>
      <c r="U44" s="11">
        <v>266.14248329268702</v>
      </c>
      <c r="V44" s="11">
        <v>1037.79916772099</v>
      </c>
      <c r="W44" s="12">
        <v>9.0674284408088202</v>
      </c>
      <c r="X44" s="12">
        <v>2.5674284408088202</v>
      </c>
      <c r="Y44" s="13">
        <v>6.5</v>
      </c>
      <c r="Z44" s="83"/>
      <c r="AA44" s="36">
        <f t="shared" si="0"/>
        <v>6.9538605763224378E-3</v>
      </c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9"/>
      <c r="AN44" s="67">
        <f t="shared" si="1"/>
        <v>4.5337142204044101</v>
      </c>
      <c r="AO44" s="65">
        <f t="shared" si="2"/>
        <v>1043.153320810944</v>
      </c>
      <c r="AP44" s="64">
        <f t="shared" si="3"/>
        <v>2.266857110202205</v>
      </c>
      <c r="AQ44" s="65">
        <f t="shared" si="4"/>
        <v>1173.5474859123121</v>
      </c>
      <c r="AR44" s="17"/>
      <c r="AS44" s="17"/>
      <c r="AT44" s="17"/>
      <c r="AU44" s="17"/>
      <c r="AV44" s="17"/>
      <c r="AW44" s="17"/>
      <c r="AX44" s="17"/>
      <c r="AY44" s="17"/>
      <c r="AZ44" s="9"/>
      <c r="BA44" s="7"/>
      <c r="BB44" s="12">
        <f t="shared" si="5"/>
        <v>0.95748413685964151</v>
      </c>
      <c r="BC44" s="11">
        <f t="shared" si="6"/>
        <v>3.1152581579528427</v>
      </c>
      <c r="BD44" s="8"/>
      <c r="BE44" s="8"/>
      <c r="BF44" s="8"/>
      <c r="BG44" s="8"/>
      <c r="BH44" s="8"/>
      <c r="BI44" s="8"/>
      <c r="BJ44" s="8"/>
      <c r="BK44" s="8"/>
      <c r="BL44" s="9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</row>
    <row r="45" spans="2:90" x14ac:dyDescent="0.25">
      <c r="B45" s="7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78"/>
      <c r="S45" s="17"/>
      <c r="T45" s="10">
        <v>1329.1594704204299</v>
      </c>
      <c r="U45" s="11">
        <v>270.385678469624</v>
      </c>
      <c r="V45" s="11">
        <v>1058.7737919508099</v>
      </c>
      <c r="W45" s="12">
        <v>9.6180483088783397</v>
      </c>
      <c r="X45" s="12">
        <v>2.6180483088783499</v>
      </c>
      <c r="Y45" s="13">
        <v>7</v>
      </c>
      <c r="Z45" s="83"/>
      <c r="AA45" s="36">
        <f t="shared" si="0"/>
        <v>7.2361883753768313E-3</v>
      </c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9"/>
      <c r="AN45" s="67">
        <f t="shared" si="1"/>
        <v>4.8090241544391699</v>
      </c>
      <c r="AO45" s="65">
        <f t="shared" si="2"/>
        <v>1063.327576336344</v>
      </c>
      <c r="AP45" s="64">
        <f t="shared" si="3"/>
        <v>2.4045120772195849</v>
      </c>
      <c r="AQ45" s="65">
        <f t="shared" si="4"/>
        <v>1196.243523378387</v>
      </c>
      <c r="AR45" s="17"/>
      <c r="AS45" s="17"/>
      <c r="AT45" s="17"/>
      <c r="AU45" s="17"/>
      <c r="AV45" s="17"/>
      <c r="AW45" s="17"/>
      <c r="AX45" s="17"/>
      <c r="AY45" s="17"/>
      <c r="AZ45" s="9"/>
      <c r="BA45" s="7"/>
      <c r="BB45" s="12">
        <f t="shared" si="5"/>
        <v>0.98308695408802771</v>
      </c>
      <c r="BC45" s="11">
        <f t="shared" si="6"/>
        <v>3.1235770900238262</v>
      </c>
      <c r="BD45" s="8"/>
      <c r="BE45" s="8"/>
      <c r="BF45" s="8"/>
      <c r="BG45" s="8"/>
      <c r="BH45" s="8"/>
      <c r="BI45" s="8"/>
      <c r="BJ45" s="8"/>
      <c r="BK45" s="8"/>
      <c r="BL45" s="9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</row>
    <row r="46" spans="2:90" ht="15.75" thickBot="1" x14ac:dyDescent="0.3"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2"/>
      <c r="S46" s="17"/>
      <c r="T46" s="10">
        <v>1352.5403732321799</v>
      </c>
      <c r="U46" s="11">
        <v>273.85881736648599</v>
      </c>
      <c r="V46" s="11">
        <v>1078.6815558656899</v>
      </c>
      <c r="W46" s="12">
        <v>10.165232000259399</v>
      </c>
      <c r="X46" s="12">
        <v>2.6652320002594201</v>
      </c>
      <c r="Y46" s="13">
        <v>7.5</v>
      </c>
      <c r="Z46" s="83"/>
      <c r="AA46" s="36">
        <f t="shared" si="0"/>
        <v>7.5156588309208379E-3</v>
      </c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9"/>
      <c r="AN46" s="67">
        <f t="shared" si="1"/>
        <v>5.0826160001296996</v>
      </c>
      <c r="AO46" s="65">
        <f t="shared" si="2"/>
        <v>1082.032298585744</v>
      </c>
      <c r="AP46" s="64">
        <f t="shared" si="3"/>
        <v>2.5413080000648498</v>
      </c>
      <c r="AQ46" s="65">
        <f t="shared" si="4"/>
        <v>1217.286335908962</v>
      </c>
      <c r="AR46" s="17"/>
      <c r="AS46" s="17"/>
      <c r="AT46" s="17"/>
      <c r="AU46" s="17"/>
      <c r="AV46" s="17"/>
      <c r="AW46" s="17"/>
      <c r="AX46" s="17"/>
      <c r="AY46" s="17"/>
      <c r="AZ46" s="9"/>
      <c r="BA46" s="7"/>
      <c r="BB46" s="12">
        <f t="shared" si="5"/>
        <v>1.0071172949546447</v>
      </c>
      <c r="BC46" s="11">
        <f t="shared" si="6"/>
        <v>3.1311502376309228</v>
      </c>
      <c r="BD46" s="8"/>
      <c r="BE46" s="8"/>
      <c r="BF46" s="8"/>
      <c r="BG46" s="8"/>
      <c r="BH46" s="8"/>
      <c r="BI46" s="8"/>
      <c r="BJ46" s="8"/>
      <c r="BK46" s="8"/>
      <c r="BL46" s="9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</row>
    <row r="47" spans="2:90" x14ac:dyDescent="0.2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0">
        <v>1374.3076854245701</v>
      </c>
      <c r="U47" s="11">
        <v>276.66494790433302</v>
      </c>
      <c r="V47" s="11">
        <v>1097.64273752024</v>
      </c>
      <c r="W47" s="12">
        <v>10.7093909316017</v>
      </c>
      <c r="X47" s="12">
        <v>2.7093909316017299</v>
      </c>
      <c r="Y47" s="13">
        <v>8</v>
      </c>
      <c r="Z47" s="83"/>
      <c r="AA47" s="36">
        <f t="shared" si="0"/>
        <v>7.7925715217791328E-3</v>
      </c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9"/>
      <c r="AN47" s="67">
        <f t="shared" si="1"/>
        <v>5.3546954658008499</v>
      </c>
      <c r="AO47" s="65">
        <f t="shared" si="2"/>
        <v>1099.446148339656</v>
      </c>
      <c r="AP47" s="64">
        <f t="shared" si="3"/>
        <v>2.6773477329004249</v>
      </c>
      <c r="AQ47" s="65">
        <f t="shared" si="4"/>
        <v>1236.8769168821132</v>
      </c>
      <c r="AR47" s="17"/>
      <c r="AS47" s="17"/>
      <c r="AT47" s="17"/>
      <c r="AU47" s="17"/>
      <c r="AV47" s="17"/>
      <c r="AW47" s="17"/>
      <c r="AX47" s="17"/>
      <c r="AY47" s="17"/>
      <c r="AZ47" s="9"/>
      <c r="BA47" s="7"/>
      <c r="BB47" s="12">
        <f t="shared" si="5"/>
        <v>1.0297647721795551</v>
      </c>
      <c r="BC47" s="11">
        <f t="shared" si="6"/>
        <v>3.1380839751708165</v>
      </c>
      <c r="BD47" s="8"/>
      <c r="BE47" s="8"/>
      <c r="BF47" s="8"/>
      <c r="BG47" s="8"/>
      <c r="BH47" s="8"/>
      <c r="BI47" s="8"/>
      <c r="BJ47" s="8"/>
      <c r="BK47" s="8"/>
      <c r="BL47" s="9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</row>
    <row r="48" spans="2:90" x14ac:dyDescent="0.25">
      <c r="B48" s="17"/>
      <c r="C48" s="17"/>
      <c r="D48" s="17"/>
      <c r="E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0">
        <v>1394.6494890154399</v>
      </c>
      <c r="U48" s="11">
        <v>278.89197124540698</v>
      </c>
      <c r="V48" s="11">
        <v>1115.7575177700401</v>
      </c>
      <c r="W48" s="12">
        <v>11.2508712860354</v>
      </c>
      <c r="X48" s="12">
        <v>2.7508712860354398</v>
      </c>
      <c r="Y48" s="13">
        <v>8.5</v>
      </c>
      <c r="Z48" s="83"/>
      <c r="AA48" s="36">
        <f t="shared" si="0"/>
        <v>8.0671676823816218E-3</v>
      </c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9"/>
      <c r="AN48" s="67">
        <f t="shared" si="1"/>
        <v>5.6254356430176999</v>
      </c>
      <c r="AO48" s="65">
        <f t="shared" si="2"/>
        <v>1115.719591212352</v>
      </c>
      <c r="AP48" s="64">
        <f t="shared" si="3"/>
        <v>2.81271782150885</v>
      </c>
      <c r="AQ48" s="65">
        <f t="shared" si="4"/>
        <v>1255.184540113896</v>
      </c>
      <c r="AR48" s="17"/>
      <c r="AS48" s="17"/>
      <c r="AT48" s="17"/>
      <c r="AU48" s="17"/>
      <c r="AV48" s="17"/>
      <c r="AW48" s="17"/>
      <c r="AX48" s="17"/>
      <c r="AY48" s="17"/>
      <c r="AZ48" s="9"/>
      <c r="BA48" s="7"/>
      <c r="BB48" s="12">
        <f t="shared" si="5"/>
        <v>1.0511861562309546</v>
      </c>
      <c r="BC48" s="11">
        <f t="shared" si="6"/>
        <v>3.1444650720441332</v>
      </c>
      <c r="BD48" s="8"/>
      <c r="BE48" s="8"/>
      <c r="BF48" s="8"/>
      <c r="BG48" s="8"/>
      <c r="BH48" s="8"/>
      <c r="BI48" s="8"/>
      <c r="BJ48" s="8"/>
      <c r="BK48" s="8"/>
      <c r="BL48" s="9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</row>
    <row r="49" spans="2:90" x14ac:dyDescent="0.25">
      <c r="B49" s="17"/>
      <c r="C49" s="17"/>
      <c r="D49" s="17"/>
      <c r="E49" s="17"/>
      <c r="H49" s="17"/>
      <c r="I49" s="17"/>
      <c r="J49" s="17"/>
      <c r="K49" s="17"/>
      <c r="L49" s="17"/>
      <c r="M49" s="17"/>
      <c r="S49" s="17"/>
      <c r="T49" s="10">
        <v>1413.72549198563</v>
      </c>
      <c r="U49" s="11">
        <v>280.61518673487899</v>
      </c>
      <c r="V49" s="11">
        <v>1133.1103052507599</v>
      </c>
      <c r="W49" s="12">
        <v>11.7899668837342</v>
      </c>
      <c r="X49" s="12">
        <v>2.7899668837341798</v>
      </c>
      <c r="Y49" s="13">
        <v>9</v>
      </c>
      <c r="Z49" s="83"/>
      <c r="AA49" s="36">
        <f t="shared" si="0"/>
        <v>8.3396436936103869E-3</v>
      </c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9"/>
      <c r="AN49" s="67">
        <f t="shared" si="1"/>
        <v>5.8949834418671001</v>
      </c>
      <c r="AO49" s="65">
        <f t="shared" si="2"/>
        <v>1130.9803935885041</v>
      </c>
      <c r="AP49" s="64">
        <f t="shared" si="3"/>
        <v>2.9474917209335501</v>
      </c>
      <c r="AQ49" s="65">
        <f t="shared" si="4"/>
        <v>1272.3529427870671</v>
      </c>
      <c r="AR49" s="17"/>
      <c r="AS49" s="17"/>
      <c r="AT49" s="17"/>
      <c r="AU49" s="17"/>
      <c r="AV49" s="17"/>
      <c r="AW49" s="17"/>
      <c r="AX49" s="17"/>
      <c r="AY49" s="17"/>
      <c r="AZ49" s="9"/>
      <c r="BA49" s="7"/>
      <c r="BB49" s="12">
        <f t="shared" si="5"/>
        <v>1.0715125852281089</v>
      </c>
      <c r="BC49" s="11">
        <f t="shared" si="6"/>
        <v>3.1503650891712405</v>
      </c>
      <c r="BD49" s="8"/>
      <c r="BE49" s="8"/>
      <c r="BF49" s="8"/>
      <c r="BG49" s="8"/>
      <c r="BH49" s="8"/>
      <c r="BI49" s="8"/>
      <c r="BJ49" s="8"/>
      <c r="BK49" s="8"/>
      <c r="BL49" s="9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</row>
    <row r="50" spans="2:90" x14ac:dyDescent="0.25">
      <c r="B50" s="17"/>
      <c r="C50" s="17"/>
      <c r="D50" s="17"/>
      <c r="E50" s="17"/>
      <c r="H50" s="17"/>
      <c r="I50" s="17"/>
      <c r="J50" s="17"/>
      <c r="K50" s="17"/>
      <c r="L50" s="17"/>
      <c r="M50" s="17"/>
      <c r="S50" s="17"/>
      <c r="T50" s="10">
        <v>1431.67229207638</v>
      </c>
      <c r="U50" s="11">
        <v>281.899346966341</v>
      </c>
      <c r="V50" s="11">
        <v>1149.7729451100399</v>
      </c>
      <c r="W50" s="12">
        <v>12.326929000568001</v>
      </c>
      <c r="X50" s="12">
        <v>2.8269290005679801</v>
      </c>
      <c r="Y50" s="13">
        <v>9.5</v>
      </c>
      <c r="Z50" s="83"/>
      <c r="AA50" s="36">
        <f t="shared" si="0"/>
        <v>8.6101610464850396E-3</v>
      </c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7"/>
      <c r="AN50" s="67">
        <f t="shared" si="1"/>
        <v>6.1634645002840003</v>
      </c>
      <c r="AO50" s="65">
        <f t="shared" si="2"/>
        <v>1145.337833661104</v>
      </c>
      <c r="AP50" s="64">
        <f t="shared" si="3"/>
        <v>3.0817322501420001</v>
      </c>
      <c r="AQ50" s="65">
        <f t="shared" si="4"/>
        <v>1288.505062868742</v>
      </c>
      <c r="AR50" s="17"/>
      <c r="AS50" s="17"/>
      <c r="AT50" s="17"/>
      <c r="AU50" s="17"/>
      <c r="AV50" s="17"/>
      <c r="AW50" s="17"/>
      <c r="AX50" s="17"/>
      <c r="AY50" s="17"/>
      <c r="AZ50" s="9"/>
      <c r="BA50" s="7"/>
      <c r="BB50" s="12">
        <f t="shared" si="5"/>
        <v>1.0908548945821392</v>
      </c>
      <c r="BC50" s="11">
        <f t="shared" si="6"/>
        <v>3.15584361990599</v>
      </c>
      <c r="BD50" s="8"/>
      <c r="BE50" s="8"/>
      <c r="BF50" s="8"/>
      <c r="BG50" s="8"/>
      <c r="BH50" s="8"/>
      <c r="BI50" s="8"/>
      <c r="BJ50" s="8"/>
      <c r="BK50" s="8"/>
      <c r="BL50" s="9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</row>
    <row r="51" spans="2:90" x14ac:dyDescent="0.25">
      <c r="S51" s="17"/>
      <c r="T51" s="10">
        <v>1448.6074730904299</v>
      </c>
      <c r="U51" s="11">
        <v>282.80033055925799</v>
      </c>
      <c r="V51" s="11">
        <v>1165.80714253117</v>
      </c>
      <c r="W51" s="12">
        <v>12.861973979599201</v>
      </c>
      <c r="X51" s="12">
        <v>2.8619739795992101</v>
      </c>
      <c r="Y51" s="13">
        <v>10</v>
      </c>
      <c r="Z51" s="83"/>
      <c r="AA51" s="58">
        <f t="shared" si="0"/>
        <v>8.8788538085888269E-3</v>
      </c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67">
        <f t="shared" si="1"/>
        <v>6.4309869897996004</v>
      </c>
      <c r="AO51" s="65">
        <f t="shared" si="2"/>
        <v>1158.885978472344</v>
      </c>
      <c r="AP51" s="64">
        <f t="shared" si="3"/>
        <v>3.2154934948998002</v>
      </c>
      <c r="AQ51" s="65">
        <f t="shared" si="4"/>
        <v>1303.7467257813869</v>
      </c>
      <c r="AR51" s="17"/>
      <c r="AS51" s="17"/>
      <c r="AT51" s="17"/>
      <c r="AU51" s="17"/>
      <c r="AV51" s="17"/>
      <c r="AW51" s="17"/>
      <c r="AX51" s="17"/>
      <c r="AY51" s="17"/>
      <c r="AZ51" s="9"/>
      <c r="BA51" s="7"/>
      <c r="BB51" s="12">
        <f t="shared" si="5"/>
        <v>1.109307626648715</v>
      </c>
      <c r="BC51" s="11">
        <f t="shared" si="6"/>
        <v>3.1609507213131058</v>
      </c>
      <c r="BD51" s="8"/>
      <c r="BE51" s="8"/>
      <c r="BF51" s="8"/>
      <c r="BG51" s="8"/>
      <c r="BH51" s="8"/>
      <c r="BI51" s="8"/>
      <c r="BJ51" s="8"/>
      <c r="BK51" s="8"/>
      <c r="BL51" s="9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</row>
    <row r="52" spans="2:90" x14ac:dyDescent="0.25">
      <c r="S52" s="17"/>
      <c r="T52" s="10">
        <v>1479.8369767500201</v>
      </c>
      <c r="U52" s="11">
        <v>283.63989995990403</v>
      </c>
      <c r="V52" s="11">
        <v>1196.19707679012</v>
      </c>
      <c r="W52" s="12">
        <v>13.927037909433</v>
      </c>
      <c r="X52" s="12">
        <v>2.9270379094329702</v>
      </c>
      <c r="Y52" s="13">
        <v>11</v>
      </c>
      <c r="Z52" s="83"/>
      <c r="AA52" s="58">
        <f t="shared" si="0"/>
        <v>9.4111974009591266E-3</v>
      </c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67">
        <f t="shared" si="1"/>
        <v>6.9635189547165002</v>
      </c>
      <c r="AO52" s="65">
        <f t="shared" si="2"/>
        <v>1183.8695814000162</v>
      </c>
      <c r="AP52" s="64">
        <f t="shared" si="3"/>
        <v>3.4817594773582501</v>
      </c>
      <c r="AQ52" s="65">
        <f t="shared" si="4"/>
        <v>1331.853279075018</v>
      </c>
      <c r="AR52" s="17"/>
      <c r="AS52" s="17"/>
      <c r="AT52" s="17"/>
      <c r="AU52" s="17"/>
      <c r="AV52" s="17"/>
      <c r="AW52" s="17"/>
      <c r="AX52" s="17"/>
      <c r="AY52" s="17"/>
      <c r="AZ52" s="9"/>
      <c r="BA52" s="7"/>
      <c r="BB52" s="12">
        <f t="shared" si="5"/>
        <v>1.1438587577462622</v>
      </c>
      <c r="BC52" s="11">
        <f t="shared" si="6"/>
        <v>3.1702138748560924</v>
      </c>
      <c r="BD52" s="8"/>
      <c r="BE52" s="8"/>
      <c r="BF52" s="8"/>
      <c r="BG52" s="8"/>
      <c r="BH52" s="8"/>
      <c r="BI52" s="8"/>
      <c r="BJ52" s="8"/>
      <c r="BK52" s="8"/>
      <c r="BL52" s="9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</row>
    <row r="53" spans="2:90" x14ac:dyDescent="0.25">
      <c r="S53" s="17"/>
      <c r="T53" s="10">
        <v>1508.08204620278</v>
      </c>
      <c r="U53" s="11">
        <v>283.44992010986903</v>
      </c>
      <c r="V53" s="11">
        <v>1224.6321260929101</v>
      </c>
      <c r="W53" s="12">
        <v>14.9863898133099</v>
      </c>
      <c r="X53" s="12">
        <v>2.9863898133098798</v>
      </c>
      <c r="Y53" s="13">
        <v>12</v>
      </c>
      <c r="Z53" s="83"/>
      <c r="AA53" s="58">
        <f t="shared" si="0"/>
        <v>9.937383613208799E-3</v>
      </c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67">
        <f t="shared" si="1"/>
        <v>7.4931949066549501</v>
      </c>
      <c r="AO53" s="65">
        <f t="shared" si="2"/>
        <v>1206.4656369622242</v>
      </c>
      <c r="AP53" s="64">
        <f t="shared" si="3"/>
        <v>3.7465974533274751</v>
      </c>
      <c r="AQ53" s="65">
        <f t="shared" si="4"/>
        <v>1357.273841582502</v>
      </c>
      <c r="AR53" s="17"/>
      <c r="AS53" s="17"/>
      <c r="AT53" s="17"/>
      <c r="AU53" s="17"/>
      <c r="AV53" s="17"/>
      <c r="AW53" s="17"/>
      <c r="AX53" s="17"/>
      <c r="AY53" s="17"/>
      <c r="AZ53" s="9"/>
      <c r="BA53" s="7"/>
      <c r="BB53" s="12">
        <f t="shared" si="5"/>
        <v>1.1756970249101324</v>
      </c>
      <c r="BC53" s="11">
        <f t="shared" si="6"/>
        <v>3.1784249696795359</v>
      </c>
      <c r="BD53" s="8"/>
      <c r="BE53" s="8"/>
      <c r="BF53" s="8"/>
      <c r="BG53" s="8"/>
      <c r="BH53" s="8"/>
      <c r="BI53" s="8"/>
      <c r="BJ53" s="8"/>
      <c r="BK53" s="8"/>
      <c r="BL53" s="9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</row>
    <row r="54" spans="2:90" x14ac:dyDescent="0.25">
      <c r="S54" s="17"/>
      <c r="T54" s="10">
        <v>1533.8573550660001</v>
      </c>
      <c r="U54" s="11">
        <v>282.47099505707598</v>
      </c>
      <c r="V54" s="11">
        <v>1251.3863600089301</v>
      </c>
      <c r="W54" s="12">
        <v>16.040980296182301</v>
      </c>
      <c r="X54" s="12">
        <v>3.0409802961822701</v>
      </c>
      <c r="Y54" s="13">
        <v>13</v>
      </c>
      <c r="Z54" s="83"/>
      <c r="AA54" s="58">
        <f t="shared" si="0"/>
        <v>1.0457934855025731E-2</v>
      </c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67">
        <f t="shared" si="1"/>
        <v>8.0204901480911506</v>
      </c>
      <c r="AO54" s="65">
        <f t="shared" si="2"/>
        <v>1227.0858840528001</v>
      </c>
      <c r="AP54" s="64">
        <f t="shared" si="3"/>
        <v>4.0102450740455753</v>
      </c>
      <c r="AQ54" s="65">
        <f t="shared" si="4"/>
        <v>1380.4716195594001</v>
      </c>
      <c r="AR54" s="17"/>
      <c r="AS54" s="17"/>
      <c r="AT54" s="17"/>
      <c r="AU54" s="17"/>
      <c r="AV54" s="17"/>
      <c r="AW54" s="17"/>
      <c r="AX54" s="17"/>
      <c r="AY54" s="17"/>
      <c r="AZ54" s="9"/>
      <c r="BA54" s="7"/>
      <c r="BB54" s="12">
        <f t="shared" si="5"/>
        <v>1.2052309053579648</v>
      </c>
      <c r="BC54" s="11">
        <f t="shared" si="6"/>
        <v>3.1857849731799686</v>
      </c>
      <c r="BD54" s="8"/>
      <c r="BE54" s="8"/>
      <c r="BF54" s="8"/>
      <c r="BG54" s="8"/>
      <c r="BH54" s="8"/>
      <c r="BI54" s="8"/>
      <c r="BJ54" s="8"/>
      <c r="BK54" s="8"/>
      <c r="BL54" s="9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</row>
    <row r="55" spans="2:90" x14ac:dyDescent="0.25">
      <c r="S55" s="17"/>
      <c r="T55" s="10">
        <v>1557.5657007508401</v>
      </c>
      <c r="U55" s="11">
        <v>280.88797466272501</v>
      </c>
      <c r="V55" s="11">
        <v>1276.6777260881099</v>
      </c>
      <c r="W55" s="12">
        <v>17.091555496984899</v>
      </c>
      <c r="X55" s="12">
        <v>3.09155549698488</v>
      </c>
      <c r="Y55" s="13">
        <v>14</v>
      </c>
      <c r="Z55" s="83"/>
      <c r="AA55" s="58">
        <f t="shared" si="0"/>
        <v>1.0973248504859695E-2</v>
      </c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67">
        <f t="shared" si="1"/>
        <v>8.5457777484924495</v>
      </c>
      <c r="AO55" s="65">
        <f t="shared" si="2"/>
        <v>1246.0525606006722</v>
      </c>
      <c r="AP55" s="64">
        <f t="shared" si="3"/>
        <v>4.2728888742462248</v>
      </c>
      <c r="AQ55" s="65">
        <f t="shared" si="4"/>
        <v>1401.809130675756</v>
      </c>
      <c r="AR55" s="17"/>
      <c r="AS55" s="17"/>
      <c r="AT55" s="17"/>
      <c r="AU55" s="17"/>
      <c r="AV55" s="17"/>
      <c r="AW55" s="17"/>
      <c r="AX55" s="17"/>
      <c r="AY55" s="17"/>
      <c r="AZ55" s="9"/>
      <c r="BA55" s="7"/>
      <c r="BB55" s="12">
        <f t="shared" si="5"/>
        <v>1.2327815895209542</v>
      </c>
      <c r="BC55" s="11">
        <f t="shared" si="6"/>
        <v>3.1924463749920378</v>
      </c>
      <c r="BD55" s="8"/>
      <c r="BE55" s="8"/>
      <c r="BF55" s="8"/>
      <c r="BG55" s="8"/>
      <c r="BH55" s="8"/>
      <c r="BI55" s="8"/>
      <c r="BJ55" s="8"/>
      <c r="BK55" s="8"/>
      <c r="BL55" s="9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</row>
    <row r="56" spans="2:90" x14ac:dyDescent="0.25">
      <c r="S56" s="17"/>
      <c r="T56" s="10">
        <v>1579.52664121925</v>
      </c>
      <c r="U56" s="11">
        <v>278.84397757074697</v>
      </c>
      <c r="V56" s="11">
        <v>1300.6826636485</v>
      </c>
      <c r="W56" s="12">
        <v>18.138709429872598</v>
      </c>
      <c r="X56" s="12">
        <v>3.1387094298726201</v>
      </c>
      <c r="Y56" s="13">
        <v>15</v>
      </c>
      <c r="Z56" s="83"/>
      <c r="AA56" s="58">
        <f t="shared" si="0"/>
        <v>1.1483636272111988E-2</v>
      </c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67">
        <f t="shared" si="1"/>
        <v>9.0693547149362992</v>
      </c>
      <c r="AO56" s="65">
        <f t="shared" si="2"/>
        <v>1263.6213129754001</v>
      </c>
      <c r="AP56" s="64">
        <f t="shared" si="3"/>
        <v>4.5346773574681496</v>
      </c>
      <c r="AQ56" s="65">
        <f t="shared" si="4"/>
        <v>1421.573977097325</v>
      </c>
      <c r="AR56" s="17"/>
      <c r="AS56" s="17"/>
      <c r="AT56" s="17"/>
      <c r="AU56" s="17"/>
      <c r="AV56" s="17"/>
      <c r="AW56" s="17"/>
      <c r="AX56" s="17"/>
      <c r="AY56" s="17"/>
      <c r="AZ56" s="9"/>
      <c r="BA56" s="7"/>
      <c r="BB56" s="12">
        <f t="shared" si="5"/>
        <v>1.2586063837481269</v>
      </c>
      <c r="BC56" s="11">
        <f t="shared" si="6"/>
        <v>3.1985269553674334</v>
      </c>
      <c r="BD56" s="8"/>
      <c r="BE56" s="8"/>
      <c r="BF56" s="8"/>
      <c r="BG56" s="8"/>
      <c r="BH56" s="8"/>
      <c r="BI56" s="8"/>
      <c r="BJ56" s="8"/>
      <c r="BK56" s="8"/>
      <c r="BL56" s="9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</row>
    <row r="57" spans="2:90" x14ac:dyDescent="0.25">
      <c r="S57" s="17"/>
      <c r="T57" s="10">
        <v>1599.9967489716901</v>
      </c>
      <c r="U57" s="11">
        <v>276.45054406186699</v>
      </c>
      <c r="V57" s="11">
        <v>1323.5462049098201</v>
      </c>
      <c r="W57" s="12">
        <v>19.182920926005501</v>
      </c>
      <c r="X57" s="12">
        <v>3.1829209260054898</v>
      </c>
      <c r="Y57" s="13">
        <v>16</v>
      </c>
      <c r="Z57" s="83"/>
      <c r="AA57" s="58">
        <f t="shared" si="0"/>
        <v>1.1989349939825983E-2</v>
      </c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67">
        <f t="shared" si="1"/>
        <v>9.5914604630027505</v>
      </c>
      <c r="AO57" s="65">
        <f t="shared" si="2"/>
        <v>1279.9973991773522</v>
      </c>
      <c r="AP57" s="64">
        <f t="shared" si="3"/>
        <v>4.7957302315013752</v>
      </c>
      <c r="AQ57" s="65">
        <f t="shared" si="4"/>
        <v>1439.9970740745212</v>
      </c>
      <c r="AR57" s="17"/>
      <c r="AS57" s="17"/>
      <c r="AT57" s="17"/>
      <c r="AU57" s="17"/>
      <c r="AV57" s="17"/>
      <c r="AW57" s="17"/>
      <c r="AX57" s="17"/>
      <c r="AY57" s="17"/>
      <c r="AZ57" s="9"/>
      <c r="BA57" s="7"/>
      <c r="BB57" s="12">
        <f t="shared" si="5"/>
        <v>1.2829147365918285</v>
      </c>
      <c r="BC57" s="11">
        <f t="shared" si="6"/>
        <v>3.2041191002152436</v>
      </c>
      <c r="BD57" s="8"/>
      <c r="BE57" s="8"/>
      <c r="BF57" s="8"/>
      <c r="BG57" s="8"/>
      <c r="BH57" s="8"/>
      <c r="BI57" s="8"/>
      <c r="BJ57" s="8"/>
      <c r="BK57" s="8"/>
      <c r="BL57" s="9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</row>
    <row r="58" spans="2:90" x14ac:dyDescent="0.25">
      <c r="S58" s="17"/>
      <c r="T58" s="10">
        <v>1619.1842351335899</v>
      </c>
      <c r="U58" s="11">
        <v>273.79508640166898</v>
      </c>
      <c r="V58" s="11">
        <v>1345.3891487319199</v>
      </c>
      <c r="W58" s="12">
        <v>20.224580270807099</v>
      </c>
      <c r="X58" s="12">
        <v>3.2245802708070799</v>
      </c>
      <c r="Y58" s="13">
        <v>17</v>
      </c>
      <c r="Z58" s="83"/>
      <c r="AA58" s="58">
        <f t="shared" si="0"/>
        <v>1.2490598556956974E-2</v>
      </c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67">
        <f t="shared" si="1"/>
        <v>10.112290135403549</v>
      </c>
      <c r="AO58" s="65">
        <f t="shared" si="2"/>
        <v>1295.3473881068721</v>
      </c>
      <c r="AP58" s="64">
        <f t="shared" si="3"/>
        <v>5.0561450677017747</v>
      </c>
      <c r="AQ58" s="65">
        <f t="shared" si="4"/>
        <v>1457.265811620231</v>
      </c>
      <c r="AR58" s="17"/>
      <c r="AS58" s="17"/>
      <c r="AT58" s="17"/>
      <c r="AU58" s="17"/>
      <c r="AV58" s="17"/>
      <c r="AW58" s="17"/>
      <c r="AX58" s="17"/>
      <c r="AY58" s="17"/>
      <c r="AZ58" s="9"/>
      <c r="BA58" s="7"/>
      <c r="BB58" s="12">
        <f t="shared" si="5"/>
        <v>1.3058795172823872</v>
      </c>
      <c r="BC58" s="11">
        <f t="shared" si="6"/>
        <v>3.2092962667581366</v>
      </c>
      <c r="BD58" s="8"/>
      <c r="BE58" s="8"/>
      <c r="BF58" s="8"/>
      <c r="BG58" s="8"/>
      <c r="BH58" s="8"/>
      <c r="BI58" s="8"/>
      <c r="BJ58" s="8"/>
      <c r="BK58" s="8"/>
      <c r="BL58" s="9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</row>
    <row r="59" spans="2:90" x14ac:dyDescent="0.25">
      <c r="S59" s="17"/>
      <c r="T59" s="10">
        <v>1637.2596974916701</v>
      </c>
      <c r="U59" s="11">
        <v>270.94642178323699</v>
      </c>
      <c r="V59" s="11">
        <v>1366.31327570843</v>
      </c>
      <c r="W59" s="12">
        <v>21.264008766981899</v>
      </c>
      <c r="X59" s="12">
        <v>3.2640087669818798</v>
      </c>
      <c r="Y59" s="13">
        <v>18</v>
      </c>
      <c r="Z59" s="83"/>
      <c r="AA59" s="58">
        <f t="shared" si="0"/>
        <v>1.2987560128401734E-2</v>
      </c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67">
        <f t="shared" si="1"/>
        <v>10.632004383490949</v>
      </c>
      <c r="AO59" s="65">
        <f t="shared" si="2"/>
        <v>1309.8077579933361</v>
      </c>
      <c r="AP59" s="64">
        <f t="shared" si="3"/>
        <v>5.3160021917454747</v>
      </c>
      <c r="AQ59" s="65">
        <f t="shared" si="4"/>
        <v>1473.5337277425031</v>
      </c>
      <c r="AR59" s="17"/>
      <c r="AS59" s="17"/>
      <c r="AT59" s="17"/>
      <c r="AU59" s="17"/>
      <c r="AV59" s="17"/>
      <c r="AW59" s="17"/>
      <c r="AX59" s="17"/>
      <c r="AY59" s="17"/>
      <c r="AZ59" s="9"/>
      <c r="BA59" s="7"/>
      <c r="BB59" s="12">
        <f t="shared" si="5"/>
        <v>1.3276451426548586</v>
      </c>
      <c r="BC59" s="11">
        <f t="shared" si="6"/>
        <v>3.2141175714353318</v>
      </c>
      <c r="BD59" s="8"/>
      <c r="BE59" s="8"/>
      <c r="BF59" s="8"/>
      <c r="BG59" s="8"/>
      <c r="BH59" s="8"/>
      <c r="BI59" s="8"/>
      <c r="BJ59" s="8"/>
      <c r="BK59" s="8"/>
      <c r="BL59" s="9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</row>
    <row r="60" spans="2:90" x14ac:dyDescent="0.25">
      <c r="S60" s="17"/>
      <c r="T60" s="10">
        <v>1654.36414287606</v>
      </c>
      <c r="U60" s="11">
        <v>267.95892559531302</v>
      </c>
      <c r="V60" s="11">
        <v>1386.4052172807501</v>
      </c>
      <c r="W60" s="12">
        <v>22.301473333641901</v>
      </c>
      <c r="X60" s="12">
        <v>3.30147333364186</v>
      </c>
      <c r="Y60" s="13">
        <v>19</v>
      </c>
      <c r="Z60" s="83"/>
      <c r="AA60" s="58">
        <f t="shared" si="0"/>
        <v>1.3480389689099216E-2</v>
      </c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67">
        <f t="shared" si="1"/>
        <v>11.150736666820951</v>
      </c>
      <c r="AO60" s="65">
        <f t="shared" si="2"/>
        <v>1323.491314300848</v>
      </c>
      <c r="AP60" s="64">
        <f t="shared" si="3"/>
        <v>5.5753683334104753</v>
      </c>
      <c r="AQ60" s="65">
        <f t="shared" si="4"/>
        <v>1488.9277285884541</v>
      </c>
      <c r="AR60" s="17"/>
      <c r="AS60" s="17"/>
      <c r="AT60" s="17"/>
      <c r="AU60" s="17"/>
      <c r="AV60" s="17"/>
      <c r="AW60" s="17"/>
      <c r="AX60" s="17"/>
      <c r="AY60" s="17"/>
      <c r="AZ60" s="9"/>
      <c r="BA60" s="7"/>
      <c r="BB60" s="12">
        <f t="shared" si="5"/>
        <v>1.3483335554039546</v>
      </c>
      <c r="BC60" s="11">
        <f t="shared" si="6"/>
        <v>3.2186311085029295</v>
      </c>
      <c r="BD60" s="8"/>
      <c r="BE60" s="8"/>
      <c r="BF60" s="8"/>
      <c r="BG60" s="8"/>
      <c r="BH60" s="8"/>
      <c r="BI60" s="8"/>
      <c r="BJ60" s="8"/>
      <c r="BK60" s="8"/>
      <c r="BL60" s="9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</row>
    <row r="61" spans="2:90" x14ac:dyDescent="0.25">
      <c r="S61" s="17"/>
      <c r="T61" s="10">
        <v>1670.6150573910299</v>
      </c>
      <c r="U61" s="11">
        <v>264.87567934913801</v>
      </c>
      <c r="V61" s="11">
        <v>1405.7393780418899</v>
      </c>
      <c r="W61" s="12">
        <v>23.337197555839499</v>
      </c>
      <c r="X61" s="12">
        <v>3.3371975558395199</v>
      </c>
      <c r="Y61" s="13">
        <v>20</v>
      </c>
      <c r="Z61" s="83"/>
      <c r="AA61" s="58">
        <f t="shared" si="0"/>
        <v>1.3969224958551964E-2</v>
      </c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67">
        <f t="shared" si="1"/>
        <v>11.668598777919749</v>
      </c>
      <c r="AO61" s="65">
        <f t="shared" si="2"/>
        <v>1336.4920459128241</v>
      </c>
      <c r="AP61" s="64">
        <f t="shared" si="3"/>
        <v>5.8342993889598747</v>
      </c>
      <c r="AQ61" s="65">
        <f t="shared" si="4"/>
        <v>1503.5535516519269</v>
      </c>
      <c r="AR61" s="17"/>
      <c r="AS61" s="17"/>
      <c r="AT61" s="17"/>
      <c r="AU61" s="17"/>
      <c r="AV61" s="17"/>
      <c r="AW61" s="17"/>
      <c r="AX61" s="17"/>
      <c r="AY61" s="17"/>
      <c r="AZ61" s="9"/>
      <c r="BA61" s="7"/>
      <c r="BB61" s="12">
        <f t="shared" si="5"/>
        <v>1.3680487026472852</v>
      </c>
      <c r="BC61" s="11">
        <f t="shared" si="6"/>
        <v>3.2228763914193941</v>
      </c>
      <c r="BD61" s="8"/>
      <c r="BE61" s="8"/>
      <c r="BF61" s="8"/>
      <c r="BG61" s="8"/>
      <c r="BH61" s="8"/>
      <c r="BI61" s="8"/>
      <c r="BJ61" s="8"/>
      <c r="BK61" s="8"/>
      <c r="BL61" s="9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</row>
    <row r="62" spans="2:90" x14ac:dyDescent="0.25">
      <c r="S62" s="17"/>
      <c r="T62" s="10">
        <v>1686.11105581889</v>
      </c>
      <c r="U62" s="11">
        <v>261.73087765010399</v>
      </c>
      <c r="V62" s="11">
        <v>1424.3801781687901</v>
      </c>
      <c r="W62" s="12">
        <v>24.371370153409</v>
      </c>
      <c r="X62" s="12">
        <v>3.3713701534090399</v>
      </c>
      <c r="Y62" s="13">
        <v>21</v>
      </c>
      <c r="Z62" s="83"/>
      <c r="AA62" s="58">
        <f t="shared" si="0"/>
        <v>1.4454190350808541E-2</v>
      </c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67">
        <f t="shared" si="1"/>
        <v>12.1856850767045</v>
      </c>
      <c r="AO62" s="65">
        <f t="shared" si="2"/>
        <v>1348.8888446551121</v>
      </c>
      <c r="AP62" s="64">
        <f t="shared" si="3"/>
        <v>6.09284253835225</v>
      </c>
      <c r="AQ62" s="65">
        <f t="shared" si="4"/>
        <v>1517.499950237001</v>
      </c>
      <c r="AR62" s="17"/>
      <c r="AS62" s="17"/>
      <c r="AT62" s="17"/>
      <c r="AU62" s="17"/>
      <c r="AV62" s="17"/>
      <c r="AW62" s="17"/>
      <c r="AX62" s="17"/>
      <c r="AY62" s="17"/>
      <c r="AZ62" s="9"/>
      <c r="BA62" s="7"/>
      <c r="BB62" s="12">
        <f t="shared" si="5"/>
        <v>1.3868799458173784</v>
      </c>
      <c r="BC62" s="11">
        <f t="shared" si="6"/>
        <v>3.2268861760662593</v>
      </c>
      <c r="BD62" s="8"/>
      <c r="BE62" s="8"/>
      <c r="BF62" s="8"/>
      <c r="BG62" s="8"/>
      <c r="BH62" s="8"/>
      <c r="BI62" s="8"/>
      <c r="BJ62" s="8"/>
      <c r="BK62" s="8"/>
      <c r="BL62" s="9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</row>
    <row r="63" spans="2:90" x14ac:dyDescent="0.25">
      <c r="S63" s="17"/>
      <c r="T63" s="10">
        <v>1700.93548204993</v>
      </c>
      <c r="U63" s="11">
        <v>258.55168339560299</v>
      </c>
      <c r="V63" s="11">
        <v>1442.3837986543299</v>
      </c>
      <c r="W63" s="12">
        <v>25.404151545762701</v>
      </c>
      <c r="X63" s="12">
        <v>3.4041515457627201</v>
      </c>
      <c r="Y63" s="13">
        <v>22</v>
      </c>
      <c r="Z63" s="83"/>
      <c r="AA63" s="58">
        <f t="shared" si="0"/>
        <v>1.4935399851348964E-2</v>
      </c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67">
        <f t="shared" si="1"/>
        <v>12.702075772881351</v>
      </c>
      <c r="AO63" s="65">
        <f t="shared" si="2"/>
        <v>1360.748385639944</v>
      </c>
      <c r="AP63" s="64">
        <f t="shared" si="3"/>
        <v>6.3510378864406754</v>
      </c>
      <c r="AQ63" s="65">
        <f t="shared" si="4"/>
        <v>1530.8419338449371</v>
      </c>
      <c r="AR63" s="17"/>
      <c r="AS63" s="17"/>
      <c r="AT63" s="17"/>
      <c r="AU63" s="17"/>
      <c r="AV63" s="17"/>
      <c r="AW63" s="17"/>
      <c r="AX63" s="17"/>
      <c r="AY63" s="17"/>
      <c r="AZ63" s="9"/>
      <c r="BA63" s="7"/>
      <c r="BB63" s="12">
        <f t="shared" si="5"/>
        <v>1.4049046948122812</v>
      </c>
      <c r="BC63" s="11">
        <f t="shared" si="6"/>
        <v>3.2306878407606585</v>
      </c>
      <c r="BD63" s="8"/>
      <c r="BE63" s="8"/>
      <c r="BF63" s="8"/>
      <c r="BG63" s="8"/>
      <c r="BH63" s="8"/>
      <c r="BI63" s="8"/>
      <c r="BJ63" s="8"/>
      <c r="BK63" s="8"/>
      <c r="BL63" s="9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</row>
    <row r="64" spans="2:90" x14ac:dyDescent="0.25">
      <c r="S64" s="17"/>
      <c r="T64" s="10">
        <v>1715.1592251115101</v>
      </c>
      <c r="U64" s="11">
        <v>255.359668177553</v>
      </c>
      <c r="V64" s="11">
        <v>1459.79955693396</v>
      </c>
      <c r="W64" s="12">
        <v>26.435678993273498</v>
      </c>
      <c r="X64" s="12">
        <v>3.4356789932735001</v>
      </c>
      <c r="Y64" s="13">
        <v>23</v>
      </c>
      <c r="Z64" s="83"/>
      <c r="AA64" s="58">
        <f t="shared" si="0"/>
        <v>1.5412959103872586E-2</v>
      </c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67">
        <f t="shared" si="1"/>
        <v>13.217839496636749</v>
      </c>
      <c r="AO64" s="65">
        <f t="shared" si="2"/>
        <v>1372.1273800892081</v>
      </c>
      <c r="AP64" s="64">
        <f t="shared" si="3"/>
        <v>6.6089197483183746</v>
      </c>
      <c r="AQ64" s="65">
        <f t="shared" si="4"/>
        <v>1543.643302600359</v>
      </c>
      <c r="AR64" s="17"/>
      <c r="AS64" s="17"/>
      <c r="AT64" s="17"/>
      <c r="AU64" s="17"/>
      <c r="AV64" s="17"/>
      <c r="AW64" s="17"/>
      <c r="AX64" s="17"/>
      <c r="AY64" s="17"/>
      <c r="AZ64" s="9"/>
      <c r="BA64" s="7"/>
      <c r="BB64" s="12">
        <f t="shared" si="5"/>
        <v>1.4221904696208314</v>
      </c>
      <c r="BC64" s="11">
        <f t="shared" si="6"/>
        <v>3.2343044435493122</v>
      </c>
      <c r="BD64" s="8"/>
      <c r="BE64" s="8"/>
      <c r="BF64" s="8"/>
      <c r="BG64" s="8"/>
      <c r="BH64" s="8"/>
      <c r="BI64" s="8"/>
      <c r="BJ64" s="8"/>
      <c r="BK64" s="8"/>
      <c r="BL64" s="9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</row>
    <row r="65" spans="19:90" x14ac:dyDescent="0.25">
      <c r="S65" s="17"/>
      <c r="T65" s="10">
        <v>1728.84294183111</v>
      </c>
      <c r="U65" s="11">
        <v>252.17193814669699</v>
      </c>
      <c r="V65" s="11">
        <v>1476.6710036844099</v>
      </c>
      <c r="W65" s="12">
        <v>27.466070661841599</v>
      </c>
      <c r="X65" s="12">
        <v>3.4660706618416199</v>
      </c>
      <c r="Y65" s="13">
        <v>24</v>
      </c>
      <c r="Z65" s="83"/>
      <c r="AA65" s="58">
        <f t="shared" si="0"/>
        <v>1.5886966940299861E-2</v>
      </c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67">
        <f t="shared" si="1"/>
        <v>13.733035330920799</v>
      </c>
      <c r="AO65" s="65">
        <f t="shared" si="2"/>
        <v>1383.0743534648882</v>
      </c>
      <c r="AP65" s="64">
        <f t="shared" si="3"/>
        <v>6.8665176654603997</v>
      </c>
      <c r="AQ65" s="65">
        <f t="shared" si="4"/>
        <v>1555.958647647999</v>
      </c>
      <c r="AR65" s="17"/>
      <c r="AS65" s="17"/>
      <c r="AT65" s="17"/>
      <c r="AU65" s="17"/>
      <c r="AV65" s="17"/>
      <c r="AW65" s="17"/>
      <c r="AX65" s="17"/>
      <c r="AY65" s="17"/>
      <c r="AZ65" s="9"/>
      <c r="BA65" s="7"/>
      <c r="BB65" s="12">
        <f t="shared" si="5"/>
        <v>1.4387965330303023</v>
      </c>
      <c r="BC65" s="11">
        <f t="shared" si="6"/>
        <v>3.2377555412240282</v>
      </c>
      <c r="BD65" s="8"/>
      <c r="BE65" s="8"/>
      <c r="BF65" s="8"/>
      <c r="BG65" s="8"/>
      <c r="BH65" s="8"/>
      <c r="BI65" s="8"/>
      <c r="BJ65" s="8"/>
      <c r="BK65" s="8"/>
      <c r="BL65" s="9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</row>
    <row r="66" spans="19:90" x14ac:dyDescent="0.25">
      <c r="S66" s="17"/>
      <c r="T66" s="10">
        <v>1742.0388259070701</v>
      </c>
      <c r="U66" s="11">
        <v>249.002019449497</v>
      </c>
      <c r="V66" s="11">
        <v>1493.03680645757</v>
      </c>
      <c r="W66" s="12">
        <v>28.495428864008598</v>
      </c>
      <c r="X66" s="12">
        <v>3.4954288640085598</v>
      </c>
      <c r="Y66" s="13">
        <v>25</v>
      </c>
      <c r="Z66" s="83"/>
      <c r="AA66" s="58">
        <f t="shared" si="0"/>
        <v>1.6357516514691448E-2</v>
      </c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67">
        <f t="shared" si="1"/>
        <v>14.247714432004299</v>
      </c>
      <c r="AO66" s="65">
        <f t="shared" si="2"/>
        <v>1393.6310607256562</v>
      </c>
      <c r="AP66" s="64">
        <f t="shared" si="3"/>
        <v>7.1238572160021496</v>
      </c>
      <c r="AQ66" s="65">
        <f t="shared" si="4"/>
        <v>1567.834943316363</v>
      </c>
      <c r="AR66" s="17"/>
      <c r="AS66" s="17"/>
      <c r="AT66" s="17"/>
      <c r="AU66" s="17"/>
      <c r="AV66" s="17"/>
      <c r="AW66" s="17"/>
      <c r="AX66" s="17"/>
      <c r="AY66" s="17"/>
      <c r="AZ66" s="9"/>
      <c r="BA66" s="7"/>
      <c r="BB66" s="12">
        <f t="shared" si="5"/>
        <v>1.4547751976099312</v>
      </c>
      <c r="BC66" s="11">
        <f t="shared" si="6"/>
        <v>3.24105783017181</v>
      </c>
      <c r="BD66" s="8"/>
      <c r="BE66" s="8"/>
      <c r="BF66" s="8"/>
      <c r="BG66" s="8"/>
      <c r="BH66" s="8"/>
      <c r="BI66" s="8"/>
      <c r="BJ66" s="8"/>
      <c r="BK66" s="8"/>
      <c r="BL66" s="9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</row>
    <row r="67" spans="19:90" x14ac:dyDescent="0.25">
      <c r="S67" s="17"/>
      <c r="T67" s="10">
        <v>1754.7920268882399</v>
      </c>
      <c r="U67" s="11">
        <v>245.860558524033</v>
      </c>
      <c r="V67" s="11">
        <v>1508.9314683642101</v>
      </c>
      <c r="W67" s="12">
        <v>29.5238426641193</v>
      </c>
      <c r="X67" s="12">
        <v>3.5238426641192899</v>
      </c>
      <c r="Y67" s="13">
        <v>26</v>
      </c>
      <c r="Z67" s="83"/>
      <c r="AA67" s="58">
        <f t="shared" si="0"/>
        <v>1.6824696153010063E-2</v>
      </c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67">
        <f t="shared" si="1"/>
        <v>14.76192133205965</v>
      </c>
      <c r="AO67" s="65">
        <f t="shared" si="2"/>
        <v>1403.8336215105919</v>
      </c>
      <c r="AP67" s="64">
        <f t="shared" si="3"/>
        <v>7.380960666029825</v>
      </c>
      <c r="AQ67" s="65">
        <f t="shared" si="4"/>
        <v>1579.3128241994159</v>
      </c>
      <c r="AR67" s="17"/>
      <c r="AS67" s="17"/>
      <c r="AT67" s="17"/>
      <c r="AU67" s="17"/>
      <c r="AV67" s="17"/>
      <c r="AW67" s="17"/>
      <c r="AX67" s="17"/>
      <c r="AY67" s="17"/>
      <c r="AZ67" s="9"/>
      <c r="BA67" s="7"/>
      <c r="BB67" s="12">
        <f t="shared" si="5"/>
        <v>1.4701728822571689</v>
      </c>
      <c r="BC67" s="11">
        <f t="shared" si="6"/>
        <v>3.2442256524674029</v>
      </c>
      <c r="BD67" s="8"/>
      <c r="BE67" s="8"/>
      <c r="BF67" s="8"/>
      <c r="BG67" s="8"/>
      <c r="BH67" s="8"/>
      <c r="BI67" s="8"/>
      <c r="BJ67" s="8"/>
      <c r="BK67" s="8"/>
      <c r="BL67" s="9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</row>
    <row r="68" spans="19:90" x14ac:dyDescent="0.25">
      <c r="S68" s="17"/>
      <c r="T68" s="10">
        <v>1767.1417965471901</v>
      </c>
      <c r="U68" s="11">
        <v>242.75587884877899</v>
      </c>
      <c r="V68" s="11">
        <v>1524.3859176984099</v>
      </c>
      <c r="W68" s="12">
        <v>30.551389987858201</v>
      </c>
      <c r="X68" s="12">
        <v>3.5513899878582098</v>
      </c>
      <c r="Y68" s="13">
        <v>27</v>
      </c>
      <c r="Z68" s="83"/>
      <c r="AA68" s="58">
        <f t="shared" si="0"/>
        <v>1.7288589997448093E-2</v>
      </c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67">
        <f t="shared" si="1"/>
        <v>15.2756949939291</v>
      </c>
      <c r="AO68" s="65">
        <f t="shared" si="2"/>
        <v>1413.7134372377523</v>
      </c>
      <c r="AP68" s="64">
        <f t="shared" si="3"/>
        <v>7.6378474969645502</v>
      </c>
      <c r="AQ68" s="65">
        <f t="shared" si="4"/>
        <v>1590.4276168924712</v>
      </c>
      <c r="AR68" s="17"/>
      <c r="AS68" s="17"/>
      <c r="AT68" s="17"/>
      <c r="AU68" s="17"/>
      <c r="AV68" s="17"/>
      <c r="AW68" s="17"/>
      <c r="AX68" s="17"/>
      <c r="AY68" s="17"/>
      <c r="AZ68" s="9"/>
      <c r="BA68" s="7"/>
      <c r="BB68" s="12">
        <f t="shared" si="5"/>
        <v>1.4850309739999856</v>
      </c>
      <c r="BC68" s="11">
        <f t="shared" si="6"/>
        <v>3.2472713989619222</v>
      </c>
      <c r="BD68" s="8"/>
      <c r="BE68" s="8"/>
      <c r="BF68" s="8"/>
      <c r="BG68" s="8"/>
      <c r="BH68" s="8"/>
      <c r="BI68" s="8"/>
      <c r="BJ68" s="8"/>
      <c r="BK68" s="8"/>
      <c r="BL68" s="9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</row>
    <row r="69" spans="19:90" x14ac:dyDescent="0.25">
      <c r="S69" s="17"/>
      <c r="T69" s="10">
        <v>1779.1224212391801</v>
      </c>
      <c r="U69" s="11">
        <v>239.694425683688</v>
      </c>
      <c r="V69" s="11">
        <v>1539.42799555549</v>
      </c>
      <c r="W69" s="12">
        <v>31.578139342263299</v>
      </c>
      <c r="X69" s="12">
        <v>3.5781393422633401</v>
      </c>
      <c r="Y69" s="13">
        <v>28</v>
      </c>
      <c r="Z69" s="83"/>
      <c r="AA69" s="58">
        <f t="shared" si="0"/>
        <v>1.7749278501177423E-2</v>
      </c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67">
        <f t="shared" si="1"/>
        <v>15.789069671131649</v>
      </c>
      <c r="AO69" s="65">
        <f t="shared" si="2"/>
        <v>1423.2979369913442</v>
      </c>
      <c r="AP69" s="64">
        <f t="shared" si="3"/>
        <v>7.8945348355658247</v>
      </c>
      <c r="AQ69" s="65">
        <f t="shared" si="4"/>
        <v>1601.210179115262</v>
      </c>
      <c r="AR69" s="17"/>
      <c r="AS69" s="17"/>
      <c r="AT69" s="17"/>
      <c r="AU69" s="17"/>
      <c r="AV69" s="17"/>
      <c r="AW69" s="17"/>
      <c r="AX69" s="17"/>
      <c r="AY69" s="17"/>
      <c r="AZ69" s="9"/>
      <c r="BA69" s="7"/>
      <c r="BB69" s="12">
        <f t="shared" si="5"/>
        <v>1.4993865367807593</v>
      </c>
      <c r="BC69" s="11">
        <f t="shared" si="6"/>
        <v>3.2502058328727941</v>
      </c>
      <c r="BD69" s="8"/>
      <c r="BE69" s="8"/>
      <c r="BF69" s="8"/>
      <c r="BG69" s="8"/>
      <c r="BH69" s="8"/>
      <c r="BI69" s="8"/>
      <c r="BJ69" s="8"/>
      <c r="BK69" s="8"/>
      <c r="BL69" s="9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</row>
    <row r="70" spans="19:90" x14ac:dyDescent="0.25">
      <c r="S70" s="17"/>
      <c r="T70" s="10">
        <v>1790.7639849649199</v>
      </c>
      <c r="U70" s="11">
        <v>236.68112289478299</v>
      </c>
      <c r="V70" s="11">
        <v>1554.08286207014</v>
      </c>
      <c r="W70" s="12">
        <v>32.604151227211702</v>
      </c>
      <c r="X70" s="12">
        <v>3.60415122721174</v>
      </c>
      <c r="Y70" s="13">
        <v>29</v>
      </c>
      <c r="Z70" s="83"/>
      <c r="AA70" s="58">
        <f t="shared" si="0"/>
        <v>1.8206838813463404E-2</v>
      </c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67">
        <f t="shared" si="1"/>
        <v>16.302075613605851</v>
      </c>
      <c r="AO70" s="65">
        <f t="shared" si="2"/>
        <v>1432.611187971936</v>
      </c>
      <c r="AP70" s="64">
        <f t="shared" si="3"/>
        <v>8.1510378068029254</v>
      </c>
      <c r="AQ70" s="65">
        <f t="shared" si="4"/>
        <v>1611.687586468428</v>
      </c>
      <c r="AR70" s="17"/>
      <c r="AS70" s="17"/>
      <c r="AT70" s="17"/>
      <c r="AU70" s="17"/>
      <c r="AV70" s="17"/>
      <c r="AW70" s="17"/>
      <c r="AX70" s="17"/>
      <c r="AY70" s="17"/>
      <c r="AZ70" s="9"/>
      <c r="BA70" s="7"/>
      <c r="BB70" s="12">
        <f t="shared" si="5"/>
        <v>1.5132728988499851</v>
      </c>
      <c r="BC70" s="11">
        <f t="shared" si="6"/>
        <v>3.253038351465102</v>
      </c>
      <c r="BD70" s="8"/>
      <c r="BE70" s="8"/>
      <c r="BF70" s="8"/>
      <c r="BG70" s="8"/>
      <c r="BH70" s="8"/>
      <c r="BI70" s="8"/>
      <c r="BJ70" s="8"/>
      <c r="BK70" s="8"/>
      <c r="BL70" s="9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</row>
    <row r="71" spans="19:90" x14ac:dyDescent="0.25">
      <c r="S71" s="17"/>
      <c r="T71" s="10">
        <v>1802.0929975593699</v>
      </c>
      <c r="U71" s="11">
        <v>233.71966039034399</v>
      </c>
      <c r="V71" s="11">
        <v>1568.37333716903</v>
      </c>
      <c r="W71" s="12">
        <v>33.629479300745501</v>
      </c>
      <c r="X71" s="12">
        <v>3.6294793007455399</v>
      </c>
      <c r="Y71" s="13">
        <v>30</v>
      </c>
      <c r="Z71" s="83"/>
      <c r="AA71" s="58">
        <f t="shared" si="0"/>
        <v>1.8661345083905736E-2</v>
      </c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67">
        <f t="shared" si="1"/>
        <v>16.814739650372751</v>
      </c>
      <c r="AO71" s="65">
        <f t="shared" si="2"/>
        <v>1441.674398047496</v>
      </c>
      <c r="AP71" s="64">
        <f t="shared" si="3"/>
        <v>8.4073698251863753</v>
      </c>
      <c r="AQ71" s="65">
        <f t="shared" si="4"/>
        <v>1621.8836978034331</v>
      </c>
      <c r="AR71" s="17"/>
      <c r="AS71" s="17"/>
      <c r="AT71" s="17"/>
      <c r="AU71" s="17"/>
      <c r="AV71" s="17"/>
      <c r="AW71" s="17"/>
      <c r="AX71" s="17"/>
      <c r="AY71" s="17"/>
      <c r="AZ71" s="9"/>
      <c r="BA71" s="7"/>
      <c r="BB71" s="12">
        <f t="shared" si="5"/>
        <v>1.5267201430040904</v>
      </c>
      <c r="BC71" s="11">
        <f t="shared" si="6"/>
        <v>3.2557771991206916</v>
      </c>
      <c r="BD71" s="8"/>
      <c r="BE71" s="8"/>
      <c r="BF71" s="8"/>
      <c r="BG71" s="8"/>
      <c r="BH71" s="8"/>
      <c r="BI71" s="8"/>
      <c r="BJ71" s="8"/>
      <c r="BK71" s="8"/>
      <c r="BL71" s="9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</row>
    <row r="72" spans="19:90" x14ac:dyDescent="0.25">
      <c r="S72" s="17"/>
      <c r="T72" s="10">
        <v>1813.13291471566</v>
      </c>
      <c r="U72" s="11">
        <v>230.81272650979301</v>
      </c>
      <c r="V72" s="11">
        <v>1582.32018820587</v>
      </c>
      <c r="W72" s="12">
        <v>34.654171346659602</v>
      </c>
      <c r="X72" s="12">
        <v>3.6541713466596102</v>
      </c>
      <c r="Y72" s="13">
        <v>31</v>
      </c>
      <c r="Z72" s="83"/>
      <c r="AA72" s="58">
        <f t="shared" si="0"/>
        <v>1.9112868706646448E-2</v>
      </c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67">
        <f t="shared" si="1"/>
        <v>17.327085673329801</v>
      </c>
      <c r="AO72" s="65">
        <f t="shared" si="2"/>
        <v>1450.506331772528</v>
      </c>
      <c r="AP72" s="64">
        <f t="shared" si="3"/>
        <v>8.6635428366649005</v>
      </c>
      <c r="AQ72" s="65">
        <f t="shared" si="4"/>
        <v>1631.8196232440941</v>
      </c>
      <c r="AR72" s="17"/>
      <c r="AS72" s="17"/>
      <c r="AT72" s="17"/>
      <c r="AU72" s="17"/>
      <c r="AV72" s="17"/>
      <c r="AW72" s="17"/>
      <c r="AX72" s="17"/>
      <c r="AY72" s="17"/>
      <c r="AZ72" s="9"/>
      <c r="BA72" s="7"/>
      <c r="BB72" s="12">
        <f t="shared" si="5"/>
        <v>1.539755518422592</v>
      </c>
      <c r="BC72" s="11">
        <f t="shared" si="6"/>
        <v>3.2584296419398231</v>
      </c>
      <c r="BD72" s="8"/>
      <c r="BE72" s="8"/>
      <c r="BF72" s="8"/>
      <c r="BG72" s="8"/>
      <c r="BH72" s="8"/>
      <c r="BI72" s="8"/>
      <c r="BJ72" s="8"/>
      <c r="BK72" s="8"/>
      <c r="BL72" s="9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</row>
    <row r="73" spans="19:90" x14ac:dyDescent="0.25">
      <c r="S73" s="17"/>
      <c r="T73" s="10">
        <v>1823.90457072298</v>
      </c>
      <c r="U73" s="11">
        <v>227.96219653232501</v>
      </c>
      <c r="V73" s="11">
        <v>1595.9423741906601</v>
      </c>
      <c r="W73" s="12">
        <v>35.678270082230803</v>
      </c>
      <c r="X73" s="12">
        <v>3.6782700822307901</v>
      </c>
      <c r="Y73" s="13">
        <v>32</v>
      </c>
      <c r="Z73" s="83"/>
      <c r="AA73" s="58">
        <f t="shared" ref="AA73:AA136" si="8">W73/T73</f>
        <v>1.9561478519727733E-2</v>
      </c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67">
        <f t="shared" ref="AN73:AN136" si="9">0.5*W73</f>
        <v>17.839135041115401</v>
      </c>
      <c r="AO73" s="65">
        <f t="shared" ref="AO73:AO136" si="10">0.8*T73</f>
        <v>1459.123656578384</v>
      </c>
      <c r="AP73" s="64">
        <f t="shared" ref="AP73:AP136" si="11">0.25*W73</f>
        <v>8.9195675205577007</v>
      </c>
      <c r="AQ73" s="65">
        <f t="shared" ref="AQ73:AQ136" si="12">0.9*T73</f>
        <v>1641.514113650682</v>
      </c>
      <c r="AR73" s="17"/>
      <c r="AS73" s="17"/>
      <c r="AT73" s="17"/>
      <c r="AU73" s="17"/>
      <c r="AV73" s="17"/>
      <c r="AW73" s="17"/>
      <c r="AX73" s="17"/>
      <c r="AY73" s="17"/>
      <c r="AZ73" s="9"/>
      <c r="BA73" s="7"/>
      <c r="BB73" s="12">
        <f t="shared" ref="BB73:BB136" si="13">LOG(W73)</f>
        <v>1.5524037887546782</v>
      </c>
      <c r="BC73" s="11">
        <f t="shared" ref="BC73:BC136" si="14">LOG(T73)</f>
        <v>3.2610021116828478</v>
      </c>
      <c r="BD73" s="8"/>
      <c r="BE73" s="8"/>
      <c r="BF73" s="8"/>
      <c r="BG73" s="8"/>
      <c r="BH73" s="8"/>
      <c r="BI73" s="8"/>
      <c r="BJ73" s="8"/>
      <c r="BK73" s="8"/>
      <c r="BL73" s="9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</row>
    <row r="74" spans="19:90" x14ac:dyDescent="0.25">
      <c r="S74" s="17"/>
      <c r="T74" s="10">
        <v>1834.42654035338</v>
      </c>
      <c r="U74" s="11">
        <v>225.16928604985301</v>
      </c>
      <c r="V74" s="11">
        <v>1609.2572543035201</v>
      </c>
      <c r="W74" s="12">
        <v>36.701813835933201</v>
      </c>
      <c r="X74" s="12">
        <v>3.7018138359331698</v>
      </c>
      <c r="Y74" s="13">
        <v>33</v>
      </c>
      <c r="Z74" s="83"/>
      <c r="AA74" s="58">
        <f t="shared" si="8"/>
        <v>2.0007240970719407E-2</v>
      </c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67">
        <f t="shared" si="9"/>
        <v>18.350906917966601</v>
      </c>
      <c r="AO74" s="65">
        <f t="shared" si="10"/>
        <v>1467.5412322827042</v>
      </c>
      <c r="AP74" s="64">
        <f t="shared" si="11"/>
        <v>9.1754534589833003</v>
      </c>
      <c r="AQ74" s="65">
        <f t="shared" si="12"/>
        <v>1650.9838863180421</v>
      </c>
      <c r="AR74" s="17"/>
      <c r="AS74" s="17"/>
      <c r="AT74" s="17"/>
      <c r="AU74" s="17"/>
      <c r="AV74" s="17"/>
      <c r="AW74" s="17"/>
      <c r="AX74" s="17"/>
      <c r="AY74" s="17"/>
      <c r="AZ74" s="9"/>
      <c r="BA74" s="7"/>
      <c r="BB74" s="12">
        <f t="shared" si="13"/>
        <v>1.5646875279978978</v>
      </c>
      <c r="BC74" s="11">
        <f t="shared" si="14"/>
        <v>3.2635003251091694</v>
      </c>
      <c r="BD74" s="8"/>
      <c r="BE74" s="8"/>
      <c r="BF74" s="8"/>
      <c r="BG74" s="8"/>
      <c r="BH74" s="8"/>
      <c r="BI74" s="8"/>
      <c r="BJ74" s="8"/>
      <c r="BK74" s="8"/>
      <c r="BL74" s="9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</row>
    <row r="75" spans="19:90" x14ac:dyDescent="0.25">
      <c r="S75" s="17"/>
      <c r="T75" s="10">
        <v>1844.71544291949</v>
      </c>
      <c r="U75" s="11">
        <v>222.43467608832501</v>
      </c>
      <c r="V75" s="11">
        <v>1622.28076683116</v>
      </c>
      <c r="W75" s="12">
        <v>37.724837118811699</v>
      </c>
      <c r="X75" s="12">
        <v>3.72483711881172</v>
      </c>
      <c r="Y75" s="13">
        <v>34</v>
      </c>
      <c r="Z75" s="83"/>
      <c r="AA75" s="58">
        <f t="shared" si="8"/>
        <v>2.0450220256793366E-2</v>
      </c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67">
        <f t="shared" si="9"/>
        <v>18.86241855940585</v>
      </c>
      <c r="AO75" s="65">
        <f t="shared" si="10"/>
        <v>1475.7723543355921</v>
      </c>
      <c r="AP75" s="64">
        <f t="shared" si="11"/>
        <v>9.4312092797029248</v>
      </c>
      <c r="AQ75" s="65">
        <f t="shared" si="12"/>
        <v>1660.2438986275411</v>
      </c>
      <c r="AR75" s="17"/>
      <c r="AS75" s="17"/>
      <c r="AT75" s="17"/>
      <c r="AU75" s="17"/>
      <c r="AV75" s="17"/>
      <c r="AW75" s="17"/>
      <c r="AX75" s="17"/>
      <c r="AY75" s="17"/>
      <c r="AZ75" s="9"/>
      <c r="BA75" s="7"/>
      <c r="BB75" s="12">
        <f t="shared" si="13"/>
        <v>1.5766273733368523</v>
      </c>
      <c r="BC75" s="11">
        <f t="shared" si="14"/>
        <v>3.2659293834485119</v>
      </c>
      <c r="BD75" s="8"/>
      <c r="BE75" s="8"/>
      <c r="BF75" s="8"/>
      <c r="BG75" s="8"/>
      <c r="BH75" s="8"/>
      <c r="BI75" s="8"/>
      <c r="BJ75" s="8"/>
      <c r="BK75" s="8"/>
      <c r="BL75" s="9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</row>
    <row r="76" spans="19:90" x14ac:dyDescent="0.25">
      <c r="S76" s="17"/>
      <c r="T76" s="10">
        <v>1854.78619888457</v>
      </c>
      <c r="U76" s="11">
        <v>219.75861542374599</v>
      </c>
      <c r="V76" s="11">
        <v>1635.0275834608201</v>
      </c>
      <c r="W76" s="12">
        <v>38.7473711084088</v>
      </c>
      <c r="X76" s="12">
        <v>3.7473711084087902</v>
      </c>
      <c r="Y76" s="13">
        <v>35</v>
      </c>
      <c r="Z76" s="83"/>
      <c r="AA76" s="58">
        <f t="shared" si="8"/>
        <v>2.0890478445284241E-2</v>
      </c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67">
        <f t="shared" si="9"/>
        <v>19.3736855542044</v>
      </c>
      <c r="AO76" s="65">
        <f t="shared" si="10"/>
        <v>1483.8289591076561</v>
      </c>
      <c r="AP76" s="64">
        <f t="shared" si="11"/>
        <v>9.6868427771021999</v>
      </c>
      <c r="AQ76" s="65">
        <f t="shared" si="12"/>
        <v>1669.3075789961131</v>
      </c>
      <c r="AR76" s="17"/>
      <c r="AS76" s="17"/>
      <c r="AT76" s="17"/>
      <c r="AU76" s="17"/>
      <c r="AV76" s="17"/>
      <c r="AW76" s="17"/>
      <c r="AX76" s="17"/>
      <c r="AY76" s="17"/>
      <c r="AZ76" s="9"/>
      <c r="BA76" s="7"/>
      <c r="BB76" s="12">
        <f t="shared" si="13"/>
        <v>1.5882422422786751</v>
      </c>
      <c r="BC76" s="11">
        <f t="shared" si="14"/>
        <v>3.2682938557321912</v>
      </c>
      <c r="BD76" s="8"/>
      <c r="BE76" s="8"/>
      <c r="BF76" s="8"/>
      <c r="BG76" s="8"/>
      <c r="BH76" s="8"/>
      <c r="BI76" s="8"/>
      <c r="BJ76" s="8"/>
      <c r="BK76" s="8"/>
      <c r="BL76" s="9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</row>
    <row r="77" spans="19:90" x14ac:dyDescent="0.25">
      <c r="S77" s="17"/>
      <c r="T77" s="10">
        <v>1864.65224734924</v>
      </c>
      <c r="U77" s="11">
        <v>217.141004422214</v>
      </c>
      <c r="V77" s="11">
        <v>1647.51124292703</v>
      </c>
      <c r="W77" s="12">
        <v>39.769444060414898</v>
      </c>
      <c r="X77" s="12">
        <v>3.7694440604148798</v>
      </c>
      <c r="Y77" s="13">
        <v>36</v>
      </c>
      <c r="Z77" s="83"/>
      <c r="AA77" s="58">
        <f t="shared" si="8"/>
        <v>2.1328075579213502E-2</v>
      </c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67">
        <f t="shared" si="9"/>
        <v>19.884722030207449</v>
      </c>
      <c r="AO77" s="65">
        <f t="shared" si="10"/>
        <v>1491.7217978793922</v>
      </c>
      <c r="AP77" s="64">
        <f t="shared" si="11"/>
        <v>9.9423610151037245</v>
      </c>
      <c r="AQ77" s="65">
        <f t="shared" si="12"/>
        <v>1678.187022614316</v>
      </c>
      <c r="AR77" s="17"/>
      <c r="AS77" s="17"/>
      <c r="AT77" s="17"/>
      <c r="AU77" s="17"/>
      <c r="AV77" s="17"/>
      <c r="AW77" s="17"/>
      <c r="AX77" s="17"/>
      <c r="AY77" s="17"/>
      <c r="AZ77" s="9"/>
      <c r="BA77" s="7"/>
      <c r="BB77" s="12">
        <f t="shared" si="13"/>
        <v>1.5995495199982601</v>
      </c>
      <c r="BC77" s="11">
        <f t="shared" si="14"/>
        <v>3.2705978489385465</v>
      </c>
      <c r="BD77" s="8"/>
      <c r="BE77" s="8"/>
      <c r="BF77" s="8"/>
      <c r="BG77" s="8"/>
      <c r="BH77" s="8"/>
      <c r="BI77" s="8"/>
      <c r="BJ77" s="8"/>
      <c r="BK77" s="8"/>
      <c r="BL77" s="9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</row>
    <row r="78" spans="19:90" x14ac:dyDescent="0.25">
      <c r="S78" s="17"/>
      <c r="T78" s="10">
        <v>1874.3257311268101</v>
      </c>
      <c r="U78" s="11">
        <v>214.58146386051601</v>
      </c>
      <c r="V78" s="11">
        <v>1659.7442672662901</v>
      </c>
      <c r="W78" s="12">
        <v>40.791081660293997</v>
      </c>
      <c r="X78" s="12">
        <v>3.7910816602940298</v>
      </c>
      <c r="Y78" s="13">
        <v>37</v>
      </c>
      <c r="Z78" s="83"/>
      <c r="AA78" s="58">
        <f t="shared" si="8"/>
        <v>2.1763069771107049E-2</v>
      </c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67">
        <f t="shared" si="9"/>
        <v>20.395540830146999</v>
      </c>
      <c r="AO78" s="65">
        <f t="shared" si="10"/>
        <v>1499.4605849014481</v>
      </c>
      <c r="AP78" s="64">
        <f t="shared" si="11"/>
        <v>10.197770415073499</v>
      </c>
      <c r="AQ78" s="65">
        <f t="shared" si="12"/>
        <v>1686.8931580141291</v>
      </c>
      <c r="AR78" s="17"/>
      <c r="AS78" s="17"/>
      <c r="AT78" s="17"/>
      <c r="AU78" s="17"/>
      <c r="AV78" s="17"/>
      <c r="AW78" s="17"/>
      <c r="AX78" s="17"/>
      <c r="AY78" s="17"/>
      <c r="AZ78" s="9"/>
      <c r="BA78" s="7"/>
      <c r="BB78" s="12">
        <f t="shared" si="13"/>
        <v>1.6105652216904363</v>
      </c>
      <c r="BC78" s="11">
        <f t="shared" si="14"/>
        <v>3.2728450673084821</v>
      </c>
      <c r="BD78" s="8"/>
      <c r="BE78" s="8"/>
      <c r="BF78" s="8"/>
      <c r="BG78" s="8"/>
      <c r="BH78" s="8"/>
      <c r="BI78" s="8"/>
      <c r="BJ78" s="8"/>
      <c r="BK78" s="8"/>
      <c r="BL78" s="9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</row>
    <row r="79" spans="19:90" x14ac:dyDescent="0.25">
      <c r="S79" s="17"/>
      <c r="T79" s="10">
        <v>1883.8176548470899</v>
      </c>
      <c r="U79" s="11">
        <v>212.07939149865399</v>
      </c>
      <c r="V79" s="11">
        <v>1671.7382633484399</v>
      </c>
      <c r="W79" s="12">
        <v>41.812307324828502</v>
      </c>
      <c r="X79" s="12">
        <v>3.81230732482851</v>
      </c>
      <c r="Y79" s="13">
        <v>38</v>
      </c>
      <c r="Z79" s="83"/>
      <c r="AA79" s="58">
        <f t="shared" si="8"/>
        <v>2.2195517287591417E-2</v>
      </c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67">
        <f t="shared" si="9"/>
        <v>20.906153662414251</v>
      </c>
      <c r="AO79" s="65">
        <f t="shared" si="10"/>
        <v>1507.0541238776721</v>
      </c>
      <c r="AP79" s="64">
        <f t="shared" si="11"/>
        <v>10.453076831207126</v>
      </c>
      <c r="AQ79" s="65">
        <f t="shared" si="12"/>
        <v>1695.435889362381</v>
      </c>
      <c r="AR79" s="17"/>
      <c r="AS79" s="17"/>
      <c r="AT79" s="17"/>
      <c r="AU79" s="17"/>
      <c r="AV79" s="17"/>
      <c r="AW79" s="17"/>
      <c r="AX79" s="17"/>
      <c r="AY79" s="17"/>
      <c r="AZ79" s="9"/>
      <c r="BA79" s="7"/>
      <c r="BB79" s="12">
        <f t="shared" si="13"/>
        <v>1.6213041338453733</v>
      </c>
      <c r="BC79" s="11">
        <f t="shared" si="14"/>
        <v>3.2750388627210416</v>
      </c>
      <c r="BD79" s="8"/>
      <c r="BE79" s="8"/>
      <c r="BF79" s="8"/>
      <c r="BG79" s="8"/>
      <c r="BH79" s="8"/>
      <c r="BI79" s="8"/>
      <c r="BJ79" s="8"/>
      <c r="BK79" s="8"/>
      <c r="BL79" s="9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</row>
    <row r="80" spans="19:90" x14ac:dyDescent="0.25">
      <c r="S80" s="17"/>
      <c r="T80" s="10">
        <v>1893.1380205196699</v>
      </c>
      <c r="U80" s="11">
        <v>209.63400863503</v>
      </c>
      <c r="V80" s="11">
        <v>1683.50401188464</v>
      </c>
      <c r="W80" s="12">
        <v>42.833142461696703</v>
      </c>
      <c r="X80" s="12">
        <v>3.83314246169668</v>
      </c>
      <c r="Y80" s="13">
        <v>39</v>
      </c>
      <c r="Z80" s="83"/>
      <c r="AA80" s="58">
        <f t="shared" si="8"/>
        <v>2.2625472626628104E-2</v>
      </c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67">
        <f t="shared" si="9"/>
        <v>21.416571230848351</v>
      </c>
      <c r="AO80" s="65">
        <f t="shared" si="10"/>
        <v>1514.510416415736</v>
      </c>
      <c r="AP80" s="64">
        <f t="shared" si="11"/>
        <v>10.708285615424176</v>
      </c>
      <c r="AQ80" s="65">
        <f t="shared" si="12"/>
        <v>1703.8242184677028</v>
      </c>
      <c r="AR80" s="17"/>
      <c r="AS80" s="17"/>
      <c r="AT80" s="17"/>
      <c r="AU80" s="17"/>
      <c r="AV80" s="17"/>
      <c r="AW80" s="17"/>
      <c r="AX80" s="17"/>
      <c r="AY80" s="17"/>
      <c r="AZ80" s="9"/>
      <c r="BA80" s="7"/>
      <c r="BB80" s="12">
        <f t="shared" si="13"/>
        <v>1.6317799376632174</v>
      </c>
      <c r="BC80" s="11">
        <f t="shared" si="14"/>
        <v>3.2771822776537012</v>
      </c>
      <c r="BD80" s="8"/>
      <c r="BE80" s="8"/>
      <c r="BF80" s="8"/>
      <c r="BG80" s="8"/>
      <c r="BH80" s="8"/>
      <c r="BI80" s="8"/>
      <c r="BJ80" s="8"/>
      <c r="BK80" s="8"/>
      <c r="BL80" s="9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</row>
    <row r="81" spans="19:90" x14ac:dyDescent="0.25">
      <c r="S81" s="17"/>
      <c r="T81" s="10">
        <v>1902.2959441826599</v>
      </c>
      <c r="U81" s="11">
        <v>207.24439844661501</v>
      </c>
      <c r="V81" s="11">
        <v>1695.05154573605</v>
      </c>
      <c r="W81" s="12">
        <v>43.853606693736502</v>
      </c>
      <c r="X81" s="12">
        <v>3.8536066937364701</v>
      </c>
      <c r="Y81" s="13">
        <v>40</v>
      </c>
      <c r="Z81" s="83"/>
      <c r="AA81" s="58">
        <f t="shared" si="8"/>
        <v>2.3052988588785871E-2</v>
      </c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67">
        <f t="shared" si="9"/>
        <v>21.926803346868251</v>
      </c>
      <c r="AO81" s="65">
        <f t="shared" si="10"/>
        <v>1521.836755346128</v>
      </c>
      <c r="AP81" s="64">
        <f t="shared" si="11"/>
        <v>10.963401673434126</v>
      </c>
      <c r="AQ81" s="65">
        <f t="shared" si="12"/>
        <v>1712.0663497643939</v>
      </c>
      <c r="AR81" s="17"/>
      <c r="AS81" s="17"/>
      <c r="AT81" s="17"/>
      <c r="AU81" s="17"/>
      <c r="AV81" s="17"/>
      <c r="AW81" s="17"/>
      <c r="AX81" s="17"/>
      <c r="AY81" s="17"/>
      <c r="AZ81" s="9"/>
      <c r="BA81" s="7"/>
      <c r="BB81" s="12">
        <f t="shared" si="13"/>
        <v>1.6420053172636055</v>
      </c>
      <c r="BC81" s="11">
        <f t="shared" si="14"/>
        <v>3.2792780819638345</v>
      </c>
      <c r="BD81" s="8"/>
      <c r="BE81" s="8"/>
      <c r="BF81" s="8"/>
      <c r="BG81" s="8"/>
      <c r="BH81" s="8"/>
      <c r="BI81" s="8"/>
      <c r="BJ81" s="8"/>
      <c r="BK81" s="8"/>
      <c r="BL81" s="9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</row>
    <row r="82" spans="19:90" x14ac:dyDescent="0.25">
      <c r="S82" s="17"/>
      <c r="T82" s="10">
        <v>1911.2997566178401</v>
      </c>
      <c r="U82" s="11">
        <v>204.90953757534999</v>
      </c>
      <c r="V82" s="11">
        <v>1706.3902190424899</v>
      </c>
      <c r="W82" s="12">
        <v>44.873718053373103</v>
      </c>
      <c r="X82" s="12">
        <v>3.87371805337306</v>
      </c>
      <c r="Y82" s="13">
        <v>41</v>
      </c>
      <c r="Z82" s="83"/>
      <c r="AA82" s="58">
        <f t="shared" si="8"/>
        <v>2.3478116343602664E-2</v>
      </c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67">
        <f t="shared" si="9"/>
        <v>22.436859026686552</v>
      </c>
      <c r="AO82" s="65">
        <f t="shared" si="10"/>
        <v>1529.0398052942721</v>
      </c>
      <c r="AP82" s="64">
        <f t="shared" si="11"/>
        <v>11.218429513343276</v>
      </c>
      <c r="AQ82" s="65">
        <f t="shared" si="12"/>
        <v>1720.1697809560562</v>
      </c>
      <c r="AR82" s="17"/>
      <c r="AS82" s="17"/>
      <c r="AT82" s="17"/>
      <c r="AU82" s="17"/>
      <c r="AV82" s="17"/>
      <c r="AW82" s="17"/>
      <c r="AX82" s="17"/>
      <c r="AY82" s="17"/>
      <c r="AZ82" s="9"/>
      <c r="BA82" s="7"/>
      <c r="BB82" s="12">
        <f t="shared" si="13"/>
        <v>1.6519920548944858</v>
      </c>
      <c r="BC82" s="11">
        <f t="shared" si="14"/>
        <v>3.2813288044992732</v>
      </c>
      <c r="BD82" s="8"/>
      <c r="BE82" s="8"/>
      <c r="BF82" s="8"/>
      <c r="BG82" s="8"/>
      <c r="BH82" s="8"/>
      <c r="BI82" s="8"/>
      <c r="BJ82" s="8"/>
      <c r="BK82" s="8"/>
      <c r="BL82" s="9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</row>
    <row r="83" spans="19:90" x14ac:dyDescent="0.25">
      <c r="S83" s="17"/>
      <c r="T83" s="10">
        <v>1920.15709059298</v>
      </c>
      <c r="U83" s="11">
        <v>202.628322149501</v>
      </c>
      <c r="V83" s="11">
        <v>1717.52876844348</v>
      </c>
      <c r="W83" s="12">
        <v>45.893493151743399</v>
      </c>
      <c r="X83" s="12">
        <v>3.8934931517434102</v>
      </c>
      <c r="Y83" s="13">
        <v>42</v>
      </c>
      <c r="Z83" s="83"/>
      <c r="AA83" s="58">
        <f t="shared" si="8"/>
        <v>2.3900905491836943E-2</v>
      </c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67">
        <f t="shared" si="9"/>
        <v>22.9467465758717</v>
      </c>
      <c r="AO83" s="65">
        <f t="shared" si="10"/>
        <v>1536.1256724743841</v>
      </c>
      <c r="AP83" s="64">
        <f t="shared" si="11"/>
        <v>11.47337328793585</v>
      </c>
      <c r="AQ83" s="65">
        <f t="shared" si="12"/>
        <v>1728.1413815336821</v>
      </c>
      <c r="AR83" s="17"/>
      <c r="AS83" s="17"/>
      <c r="AT83" s="17"/>
      <c r="AU83" s="17"/>
      <c r="AV83" s="17"/>
      <c r="AW83" s="17"/>
      <c r="AX83" s="17"/>
      <c r="AY83" s="17"/>
      <c r="AZ83" s="9"/>
      <c r="BA83" s="7"/>
      <c r="BB83" s="12">
        <f t="shared" si="13"/>
        <v>1.6617511149792592</v>
      </c>
      <c r="BC83" s="11">
        <f t="shared" si="14"/>
        <v>3.2833367603633845</v>
      </c>
      <c r="BD83" s="8"/>
      <c r="BE83" s="8"/>
      <c r="BF83" s="8"/>
      <c r="BG83" s="8"/>
      <c r="BH83" s="8"/>
      <c r="BI83" s="8"/>
      <c r="BJ83" s="8"/>
      <c r="BK83" s="8"/>
      <c r="BL83" s="9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</row>
    <row r="84" spans="19:90" x14ac:dyDescent="0.25">
      <c r="S84" s="17"/>
      <c r="T84" s="10">
        <v>1928.8749566715401</v>
      </c>
      <c r="U84" s="11">
        <v>200.39958920998399</v>
      </c>
      <c r="V84" s="11">
        <v>1728.4753674615599</v>
      </c>
      <c r="W84" s="12">
        <v>46.912947326282598</v>
      </c>
      <c r="X84" s="12">
        <v>3.91294732628262</v>
      </c>
      <c r="Y84" s="13">
        <v>43</v>
      </c>
      <c r="Z84" s="83"/>
      <c r="AA84" s="58">
        <f t="shared" si="8"/>
        <v>2.432140412421312E-2</v>
      </c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67">
        <f t="shared" si="9"/>
        <v>23.456473663141299</v>
      </c>
      <c r="AO84" s="65">
        <f t="shared" si="10"/>
        <v>1543.0999653372321</v>
      </c>
      <c r="AP84" s="64">
        <f t="shared" si="11"/>
        <v>11.72823683157065</v>
      </c>
      <c r="AQ84" s="65">
        <f t="shared" si="12"/>
        <v>1735.9874610043862</v>
      </c>
      <c r="AR84" s="17"/>
      <c r="AS84" s="17"/>
      <c r="AT84" s="17"/>
      <c r="AU84" s="17"/>
      <c r="AV84" s="17"/>
      <c r="AW84" s="17"/>
      <c r="AX84" s="17"/>
      <c r="AY84" s="17"/>
      <c r="AZ84" s="9"/>
      <c r="BA84" s="7"/>
      <c r="BB84" s="12">
        <f t="shared" si="13"/>
        <v>1.6712927185436526</v>
      </c>
      <c r="BC84" s="11">
        <f t="shared" si="14"/>
        <v>3.2853040745138955</v>
      </c>
      <c r="BD84" s="8"/>
      <c r="BE84" s="8"/>
      <c r="BF84" s="8"/>
      <c r="BG84" s="8"/>
      <c r="BH84" s="8"/>
      <c r="BI84" s="8"/>
      <c r="BJ84" s="8"/>
      <c r="BK84" s="8"/>
      <c r="BL84" s="9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</row>
    <row r="85" spans="19:90" x14ac:dyDescent="0.25">
      <c r="S85" s="17"/>
      <c r="T85" s="10">
        <v>1937.45980928729</v>
      </c>
      <c r="U85" s="11">
        <v>198.222134335562</v>
      </c>
      <c r="V85" s="11">
        <v>1739.23767495173</v>
      </c>
      <c r="W85" s="12">
        <v>47.932094769912602</v>
      </c>
      <c r="X85" s="12">
        <v>3.9320947699125699</v>
      </c>
      <c r="Y85" s="13">
        <v>44</v>
      </c>
      <c r="Z85" s="83"/>
      <c r="AA85" s="58">
        <f t="shared" si="8"/>
        <v>2.4739658877127781E-2</v>
      </c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67">
        <f t="shared" si="9"/>
        <v>23.966047384956301</v>
      </c>
      <c r="AO85" s="65">
        <f t="shared" si="10"/>
        <v>1549.9678474298321</v>
      </c>
      <c r="AP85" s="64">
        <f t="shared" si="11"/>
        <v>11.983023692478151</v>
      </c>
      <c r="AQ85" s="65">
        <f t="shared" si="12"/>
        <v>1743.7138283585609</v>
      </c>
      <c r="AR85" s="17"/>
      <c r="AS85" s="17"/>
      <c r="AT85" s="17"/>
      <c r="AU85" s="17"/>
      <c r="AV85" s="17"/>
      <c r="AW85" s="17"/>
      <c r="AX85" s="17"/>
      <c r="AY85" s="17"/>
      <c r="AZ85" s="9"/>
      <c r="BA85" s="7"/>
      <c r="BB85" s="12">
        <f t="shared" si="13"/>
        <v>1.6806264093200654</v>
      </c>
      <c r="BC85" s="11">
        <f t="shared" si="14"/>
        <v>3.2872327022566488</v>
      </c>
      <c r="BD85" s="8"/>
      <c r="BE85" s="8"/>
      <c r="BF85" s="8"/>
      <c r="BG85" s="8"/>
      <c r="BH85" s="8"/>
      <c r="BI85" s="8"/>
      <c r="BJ85" s="8"/>
      <c r="BK85" s="8"/>
      <c r="BL85" s="9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</row>
    <row r="86" spans="19:90" x14ac:dyDescent="0.25">
      <c r="S86" s="17"/>
      <c r="T86" s="10">
        <v>1945.91760450225</v>
      </c>
      <c r="U86" s="11">
        <v>196.09472611844899</v>
      </c>
      <c r="V86" s="11">
        <v>1749.8228783837999</v>
      </c>
      <c r="W86" s="12">
        <v>48.950948644462102</v>
      </c>
      <c r="X86" s="12">
        <v>3.9509486444620898</v>
      </c>
      <c r="Y86" s="13">
        <v>45</v>
      </c>
      <c r="Z86" s="83"/>
      <c r="AA86" s="58">
        <f t="shared" si="8"/>
        <v>2.5155714985672973E-2</v>
      </c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67">
        <f t="shared" si="9"/>
        <v>24.475474322231051</v>
      </c>
      <c r="AO86" s="65">
        <f t="shared" si="10"/>
        <v>1556.7340836018002</v>
      </c>
      <c r="AP86" s="64">
        <f t="shared" si="11"/>
        <v>12.237737161115525</v>
      </c>
      <c r="AQ86" s="65">
        <f t="shared" si="12"/>
        <v>1751.3258440520251</v>
      </c>
      <c r="AR86" s="17"/>
      <c r="AS86" s="17"/>
      <c r="AT86" s="17"/>
      <c r="AU86" s="17"/>
      <c r="AV86" s="17"/>
      <c r="AW86" s="17"/>
      <c r="AX86" s="17"/>
      <c r="AY86" s="17"/>
      <c r="AZ86" s="9"/>
      <c r="BA86" s="7"/>
      <c r="BB86" s="12">
        <f t="shared" si="13"/>
        <v>1.6897611126266554</v>
      </c>
      <c r="BC86" s="11">
        <f t="shared" si="14"/>
        <v>3.2891244471000669</v>
      </c>
      <c r="BD86" s="8"/>
      <c r="BE86" s="8"/>
      <c r="BF86" s="8"/>
      <c r="BG86" s="8"/>
      <c r="BH86" s="8"/>
      <c r="BI86" s="8"/>
      <c r="BJ86" s="8"/>
      <c r="BK86" s="8"/>
      <c r="BL86" s="9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</row>
    <row r="87" spans="19:90" x14ac:dyDescent="0.25">
      <c r="S87" s="17"/>
      <c r="T87" s="10">
        <v>1954.2538506369599</v>
      </c>
      <c r="U87" s="11">
        <v>194.016118026497</v>
      </c>
      <c r="V87" s="11">
        <v>1760.2377326104699</v>
      </c>
      <c r="W87" s="12">
        <v>49.969521180528197</v>
      </c>
      <c r="X87" s="12">
        <v>3.96952118052821</v>
      </c>
      <c r="Y87" s="13">
        <v>46</v>
      </c>
      <c r="Z87" s="83"/>
      <c r="AA87" s="58">
        <f t="shared" si="8"/>
        <v>2.5569616334255335E-2</v>
      </c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67">
        <f t="shared" si="9"/>
        <v>24.984760590264099</v>
      </c>
      <c r="AO87" s="65">
        <f t="shared" si="10"/>
        <v>1563.4030805095681</v>
      </c>
      <c r="AP87" s="64">
        <f t="shared" si="11"/>
        <v>12.492380295132049</v>
      </c>
      <c r="AQ87" s="65">
        <f t="shared" si="12"/>
        <v>1758.8284655732639</v>
      </c>
      <c r="AR87" s="17"/>
      <c r="AS87" s="17"/>
      <c r="AT87" s="17"/>
      <c r="AU87" s="17"/>
      <c r="AV87" s="17"/>
      <c r="AW87" s="17"/>
      <c r="AX87" s="17"/>
      <c r="AY87" s="17"/>
      <c r="AZ87" s="9"/>
      <c r="BA87" s="7"/>
      <c r="BB87" s="12">
        <f t="shared" si="13"/>
        <v>1.6987051879526782</v>
      </c>
      <c r="BC87" s="11">
        <f t="shared" si="14"/>
        <v>3.2909809763583282</v>
      </c>
      <c r="BD87" s="8"/>
      <c r="BE87" s="8"/>
      <c r="BF87" s="8"/>
      <c r="BG87" s="8"/>
      <c r="BH87" s="8"/>
      <c r="BI87" s="8"/>
      <c r="BJ87" s="8"/>
      <c r="BK87" s="8"/>
      <c r="BL87" s="9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</row>
    <row r="88" spans="19:90" x14ac:dyDescent="0.25">
      <c r="S88" s="17"/>
      <c r="T88" s="10">
        <v>1962.4736527733501</v>
      </c>
      <c r="U88" s="11">
        <v>191.98505809418</v>
      </c>
      <c r="V88" s="11">
        <v>1770.4885946791701</v>
      </c>
      <c r="W88" s="12">
        <v>50.987823765642098</v>
      </c>
      <c r="X88" s="12">
        <v>3.98782376564214</v>
      </c>
      <c r="Y88" s="13">
        <v>47</v>
      </c>
      <c r="Z88" s="83"/>
      <c r="AA88" s="58">
        <f t="shared" si="8"/>
        <v>2.5981405505030128E-2</v>
      </c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67">
        <f t="shared" si="9"/>
        <v>25.493911882821049</v>
      </c>
      <c r="AO88" s="65">
        <f t="shared" si="10"/>
        <v>1569.9789222186801</v>
      </c>
      <c r="AP88" s="64">
        <f t="shared" si="11"/>
        <v>12.746955941410524</v>
      </c>
      <c r="AQ88" s="65">
        <f t="shared" si="12"/>
        <v>1766.2262874960152</v>
      </c>
      <c r="AR88" s="17"/>
      <c r="AS88" s="17"/>
      <c r="AT88" s="17"/>
      <c r="AU88" s="17"/>
      <c r="AV88" s="17"/>
      <c r="AW88" s="17"/>
      <c r="AX88" s="17"/>
      <c r="AY88" s="17"/>
      <c r="AZ88" s="9"/>
      <c r="BA88" s="7"/>
      <c r="BB88" s="12">
        <f t="shared" si="13"/>
        <v>1.7074664760439129</v>
      </c>
      <c r="BC88" s="11">
        <f t="shared" si="14"/>
        <v>3.2928038348277577</v>
      </c>
      <c r="BD88" s="8"/>
      <c r="BE88" s="8"/>
      <c r="BF88" s="8"/>
      <c r="BG88" s="8"/>
      <c r="BH88" s="8"/>
      <c r="BI88" s="8"/>
      <c r="BJ88" s="8"/>
      <c r="BK88" s="8"/>
      <c r="BL88" s="9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</row>
    <row r="89" spans="19:90" x14ac:dyDescent="0.25">
      <c r="S89" s="17"/>
      <c r="T89" s="10">
        <v>1970.5817519746599</v>
      </c>
      <c r="U89" s="11">
        <v>190.00029680802501</v>
      </c>
      <c r="V89" s="11">
        <v>1780.5814551666299</v>
      </c>
      <c r="W89" s="12">
        <v>52.0058670223167</v>
      </c>
      <c r="X89" s="12">
        <v>4.0058670223166999</v>
      </c>
      <c r="Y89" s="13">
        <v>48</v>
      </c>
      <c r="Z89" s="83"/>
      <c r="AA89" s="58">
        <f t="shared" si="8"/>
        <v>2.6391123824324063E-2</v>
      </c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67">
        <f t="shared" si="9"/>
        <v>26.00293351115835</v>
      </c>
      <c r="AO89" s="65">
        <f t="shared" si="10"/>
        <v>1576.465401579728</v>
      </c>
      <c r="AP89" s="64">
        <f t="shared" si="11"/>
        <v>13.001466755579175</v>
      </c>
      <c r="AQ89" s="65">
        <f t="shared" si="12"/>
        <v>1773.523576777194</v>
      </c>
      <c r="AR89" s="17"/>
      <c r="AS89" s="17"/>
      <c r="AT89" s="17"/>
      <c r="AU89" s="17"/>
      <c r="AV89" s="17"/>
      <c r="AW89" s="17"/>
      <c r="AX89" s="17"/>
      <c r="AY89" s="17"/>
      <c r="AZ89" s="9"/>
      <c r="BA89" s="7"/>
      <c r="BB89" s="12">
        <f t="shared" si="13"/>
        <v>1.7160523411672077</v>
      </c>
      <c r="BC89" s="11">
        <f t="shared" si="14"/>
        <v>3.2945944568088268</v>
      </c>
      <c r="BD89" s="8"/>
      <c r="BE89" s="8"/>
      <c r="BF89" s="8"/>
      <c r="BG89" s="8"/>
      <c r="BH89" s="8"/>
      <c r="BI89" s="8"/>
      <c r="BJ89" s="8"/>
      <c r="BK89" s="8"/>
      <c r="BL89" s="9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</row>
    <row r="90" spans="19:90" x14ac:dyDescent="0.25">
      <c r="S90" s="17"/>
      <c r="T90" s="10">
        <v>1978.58255993749</v>
      </c>
      <c r="U90" s="11">
        <v>188.06059348942901</v>
      </c>
      <c r="V90" s="11">
        <v>1790.5219664480601</v>
      </c>
      <c r="W90" s="12">
        <v>53.0236608773142</v>
      </c>
      <c r="X90" s="12">
        <v>4.0236608773142102</v>
      </c>
      <c r="Y90" s="13">
        <v>49</v>
      </c>
      <c r="Z90" s="83"/>
      <c r="AA90" s="58">
        <f t="shared" si="8"/>
        <v>2.6798811407187068E-2</v>
      </c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67">
        <f t="shared" si="9"/>
        <v>26.5118304386571</v>
      </c>
      <c r="AO90" s="65">
        <f t="shared" si="10"/>
        <v>1582.8660479499922</v>
      </c>
      <c r="AP90" s="64">
        <f t="shared" si="11"/>
        <v>13.25591521932855</v>
      </c>
      <c r="AQ90" s="65">
        <f t="shared" si="12"/>
        <v>1780.724303943741</v>
      </c>
      <c r="AR90" s="17"/>
      <c r="AS90" s="17"/>
      <c r="AT90" s="17"/>
      <c r="AU90" s="17"/>
      <c r="AV90" s="17"/>
      <c r="AW90" s="17"/>
      <c r="AX90" s="17"/>
      <c r="AY90" s="17"/>
      <c r="AZ90" s="9"/>
      <c r="BA90" s="7"/>
      <c r="BB90" s="12">
        <f t="shared" si="13"/>
        <v>1.7244697091369852</v>
      </c>
      <c r="BC90" s="11">
        <f t="shared" si="14"/>
        <v>3.296354176703236</v>
      </c>
      <c r="BD90" s="8"/>
      <c r="BE90" s="8"/>
      <c r="BF90" s="8"/>
      <c r="BG90" s="8"/>
      <c r="BH90" s="8"/>
      <c r="BI90" s="8"/>
      <c r="BJ90" s="8"/>
      <c r="BK90" s="8"/>
      <c r="BL90" s="9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</row>
    <row r="91" spans="19:90" x14ac:dyDescent="0.25">
      <c r="S91" s="17"/>
      <c r="T91" s="10">
        <v>1986.4801896832901</v>
      </c>
      <c r="U91" s="11">
        <v>186.164721426337</v>
      </c>
      <c r="V91" s="11">
        <v>1800.31546825696</v>
      </c>
      <c r="W91" s="12">
        <v>54.041214623275103</v>
      </c>
      <c r="X91" s="12">
        <v>4.0412146232750503</v>
      </c>
      <c r="Y91" s="13">
        <v>50</v>
      </c>
      <c r="Z91" s="83"/>
      <c r="AA91" s="58">
        <f t="shared" si="8"/>
        <v>2.7204507200190624E-2</v>
      </c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67">
        <f t="shared" si="9"/>
        <v>27.020607311637551</v>
      </c>
      <c r="AO91" s="65">
        <f t="shared" si="10"/>
        <v>1589.1841517466321</v>
      </c>
      <c r="AP91" s="64">
        <f t="shared" si="11"/>
        <v>13.510303655818776</v>
      </c>
      <c r="AQ91" s="65">
        <f t="shared" si="12"/>
        <v>1787.8321707149612</v>
      </c>
      <c r="AR91" s="17"/>
      <c r="AS91" s="17"/>
      <c r="AT91" s="17"/>
      <c r="AU91" s="17"/>
      <c r="AV91" s="17"/>
      <c r="AW91" s="17"/>
      <c r="AX91" s="17"/>
      <c r="AY91" s="17"/>
      <c r="AZ91" s="9"/>
      <c r="BA91" s="7"/>
      <c r="BB91" s="12">
        <f t="shared" si="13"/>
        <v>1.7327251016056899</v>
      </c>
      <c r="BC91" s="11">
        <f t="shared" si="14"/>
        <v>3.2980842383799893</v>
      </c>
      <c r="BD91" s="8"/>
      <c r="BE91" s="8"/>
      <c r="BF91" s="8"/>
      <c r="BG91" s="8"/>
      <c r="BH91" s="8"/>
      <c r="BI91" s="8"/>
      <c r="BJ91" s="8"/>
      <c r="BK91" s="8"/>
      <c r="BL91" s="9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</row>
    <row r="92" spans="19:90" x14ac:dyDescent="0.25">
      <c r="S92" s="17"/>
      <c r="T92" s="10">
        <v>1994.27848280694</v>
      </c>
      <c r="U92" s="11">
        <v>184.311471962984</v>
      </c>
      <c r="V92" s="11">
        <v>1809.96701084396</v>
      </c>
      <c r="W92" s="12">
        <v>55.0585369736811</v>
      </c>
      <c r="X92" s="12">
        <v>4.0585369736811501</v>
      </c>
      <c r="Y92" s="13">
        <v>51</v>
      </c>
      <c r="Z92" s="83"/>
      <c r="AA92" s="58">
        <f t="shared" si="8"/>
        <v>2.7608249022566998E-2</v>
      </c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67">
        <f t="shared" si="9"/>
        <v>27.52926848684055</v>
      </c>
      <c r="AO92" s="65">
        <f t="shared" si="10"/>
        <v>1595.4227862455521</v>
      </c>
      <c r="AP92" s="64">
        <f t="shared" si="11"/>
        <v>13.764634243420275</v>
      </c>
      <c r="AQ92" s="65">
        <f t="shared" si="12"/>
        <v>1794.850634526246</v>
      </c>
      <c r="AR92" s="17"/>
      <c r="AS92" s="17"/>
      <c r="AT92" s="17"/>
      <c r="AU92" s="17"/>
      <c r="AV92" s="17"/>
      <c r="AW92" s="17"/>
      <c r="AX92" s="17"/>
      <c r="AY92" s="17"/>
      <c r="AZ92" s="9"/>
      <c r="BA92" s="7"/>
      <c r="BB92" s="12">
        <f t="shared" si="13"/>
        <v>1.7408246670518832</v>
      </c>
      <c r="BC92" s="11">
        <f t="shared" si="14"/>
        <v>3.2997858034749519</v>
      </c>
      <c r="BD92" s="8"/>
      <c r="BE92" s="8"/>
      <c r="BF92" s="8"/>
      <c r="BG92" s="8"/>
      <c r="BH92" s="8"/>
      <c r="BI92" s="8"/>
      <c r="BJ92" s="8"/>
      <c r="BK92" s="8"/>
      <c r="BL92" s="9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</row>
    <row r="93" spans="19:90" x14ac:dyDescent="0.25">
      <c r="S93" s="17"/>
      <c r="T93" s="10">
        <v>2001.98103372439</v>
      </c>
      <c r="U93" s="11">
        <v>182.49965772190799</v>
      </c>
      <c r="V93" s="11">
        <v>1819.4813760024799</v>
      </c>
      <c r="W93" s="12">
        <v>56.075636111988999</v>
      </c>
      <c r="X93" s="12">
        <v>4.0756361119889704</v>
      </c>
      <c r="Y93" s="13">
        <v>52</v>
      </c>
      <c r="Z93" s="83"/>
      <c r="AA93" s="58">
        <f t="shared" si="8"/>
        <v>2.8010073605776654E-2</v>
      </c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67">
        <f t="shared" si="9"/>
        <v>28.037818055994499</v>
      </c>
      <c r="AO93" s="65">
        <f t="shared" si="10"/>
        <v>1601.5848269795122</v>
      </c>
      <c r="AP93" s="64">
        <f t="shared" si="11"/>
        <v>14.01890902799725</v>
      </c>
      <c r="AQ93" s="65">
        <f t="shared" si="12"/>
        <v>1801.7829303519511</v>
      </c>
      <c r="AR93" s="17"/>
      <c r="AS93" s="17"/>
      <c r="AT93" s="17"/>
      <c r="AU93" s="17"/>
      <c r="AV93" s="17"/>
      <c r="AW93" s="17"/>
      <c r="AX93" s="17"/>
      <c r="AY93" s="17"/>
      <c r="AZ93" s="9"/>
      <c r="BA93" s="7"/>
      <c r="BB93" s="12">
        <f t="shared" si="13"/>
        <v>1.7487742088418938</v>
      </c>
      <c r="BC93" s="11">
        <f t="shared" si="14"/>
        <v>3.301459958763751</v>
      </c>
      <c r="BD93" s="8"/>
      <c r="BE93" s="8"/>
      <c r="BF93" s="8"/>
      <c r="BG93" s="8"/>
      <c r="BH93" s="8"/>
      <c r="BI93" s="8"/>
      <c r="BJ93" s="8"/>
      <c r="BK93" s="8"/>
      <c r="BL93" s="9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</row>
    <row r="94" spans="19:90" x14ac:dyDescent="0.25">
      <c r="S94" s="17"/>
      <c r="T94" s="10">
        <v>2009.5912112984499</v>
      </c>
      <c r="U94" s="11">
        <v>180.72811510368899</v>
      </c>
      <c r="V94" s="11">
        <v>1828.8630961947599</v>
      </c>
      <c r="W94" s="12">
        <v>57.092519735649503</v>
      </c>
      <c r="X94" s="12">
        <v>4.0925197356494696</v>
      </c>
      <c r="Y94" s="13">
        <v>53</v>
      </c>
      <c r="Z94" s="83"/>
      <c r="AA94" s="58">
        <f t="shared" si="8"/>
        <v>2.8410016631571812E-2</v>
      </c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67">
        <f t="shared" si="9"/>
        <v>28.546259867824752</v>
      </c>
      <c r="AO94" s="65">
        <f t="shared" si="10"/>
        <v>1607.6729690387601</v>
      </c>
      <c r="AP94" s="64">
        <f t="shared" si="11"/>
        <v>14.273129933912376</v>
      </c>
      <c r="AQ94" s="65">
        <f t="shared" si="12"/>
        <v>1808.6320901686049</v>
      </c>
      <c r="AR94" s="17"/>
      <c r="AS94" s="17"/>
      <c r="AT94" s="17"/>
      <c r="AU94" s="17"/>
      <c r="AV94" s="17"/>
      <c r="AW94" s="17"/>
      <c r="AX94" s="17"/>
      <c r="AY94" s="17"/>
      <c r="AZ94" s="9"/>
      <c r="BA94" s="7"/>
      <c r="BB94" s="12">
        <f t="shared" si="13"/>
        <v>1.7565792106917391</v>
      </c>
      <c r="BC94" s="11">
        <f t="shared" si="14"/>
        <v>3.3031077227274181</v>
      </c>
      <c r="BD94" s="8"/>
      <c r="BE94" s="8"/>
      <c r="BF94" s="8"/>
      <c r="BG94" s="8"/>
      <c r="BH94" s="8"/>
      <c r="BI94" s="8"/>
      <c r="BJ94" s="8"/>
      <c r="BK94" s="8"/>
      <c r="BL94" s="9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</row>
    <row r="95" spans="19:90" x14ac:dyDescent="0.25">
      <c r="S95" s="17"/>
      <c r="T95" s="10">
        <v>2017.11217816816</v>
      </c>
      <c r="U95" s="11">
        <v>178.99570618585099</v>
      </c>
      <c r="V95" s="11">
        <v>1838.1164719823</v>
      </c>
      <c r="W95" s="12">
        <v>58.1091950956327</v>
      </c>
      <c r="X95" s="12">
        <v>4.1091950956327299</v>
      </c>
      <c r="Y95" s="13">
        <v>54</v>
      </c>
      <c r="Z95" s="83"/>
      <c r="AA95" s="58">
        <f t="shared" si="8"/>
        <v>2.8808112768623783E-2</v>
      </c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67">
        <f t="shared" si="9"/>
        <v>29.05459754781635</v>
      </c>
      <c r="AO95" s="65">
        <f t="shared" si="10"/>
        <v>1613.689742534528</v>
      </c>
      <c r="AP95" s="64">
        <f t="shared" si="11"/>
        <v>14.527298773908175</v>
      </c>
      <c r="AQ95" s="65">
        <f t="shared" si="12"/>
        <v>1815.4009603513441</v>
      </c>
      <c r="AR95" s="17"/>
      <c r="AS95" s="17"/>
      <c r="AT95" s="17"/>
      <c r="AU95" s="17"/>
      <c r="AV95" s="17"/>
      <c r="AW95" s="17"/>
      <c r="AX95" s="17"/>
      <c r="AY95" s="17"/>
      <c r="AZ95" s="9"/>
      <c r="BA95" s="7"/>
      <c r="BB95" s="12">
        <f t="shared" si="13"/>
        <v>1.7642448598141616</v>
      </c>
      <c r="BC95" s="11">
        <f t="shared" si="14"/>
        <v>3.3047300514129159</v>
      </c>
      <c r="BD95" s="8"/>
      <c r="BE95" s="8"/>
      <c r="BF95" s="8"/>
      <c r="BG95" s="8"/>
      <c r="BH95" s="8"/>
      <c r="BI95" s="8"/>
      <c r="BJ95" s="8"/>
      <c r="BK95" s="8"/>
      <c r="BL95" s="9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</row>
    <row r="96" spans="19:90" x14ac:dyDescent="0.25">
      <c r="S96" s="17"/>
      <c r="T96" s="10">
        <v>2024.5469080620401</v>
      </c>
      <c r="U96" s="11">
        <v>177.30132012259199</v>
      </c>
      <c r="V96" s="11">
        <v>1847.2455879394499</v>
      </c>
      <c r="W96" s="12">
        <v>59.1256690319914</v>
      </c>
      <c r="X96" s="12">
        <v>4.12566903199144</v>
      </c>
      <c r="Y96" s="13">
        <v>55</v>
      </c>
      <c r="Z96" s="83"/>
      <c r="AA96" s="58">
        <f t="shared" si="8"/>
        <v>2.9204395707772633E-2</v>
      </c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67">
        <f t="shared" si="9"/>
        <v>29.5628345159957</v>
      </c>
      <c r="AO96" s="65">
        <f t="shared" si="10"/>
        <v>1619.6375264496321</v>
      </c>
      <c r="AP96" s="64">
        <f t="shared" si="11"/>
        <v>14.78141725799785</v>
      </c>
      <c r="AQ96" s="65">
        <f t="shared" si="12"/>
        <v>1822.0922172558362</v>
      </c>
      <c r="AR96" s="17"/>
      <c r="AS96" s="17"/>
      <c r="AT96" s="17"/>
      <c r="AU96" s="17"/>
      <c r="AV96" s="17"/>
      <c r="AW96" s="17"/>
      <c r="AX96" s="17"/>
      <c r="AY96" s="17"/>
      <c r="AZ96" s="9"/>
      <c r="BA96" s="7"/>
      <c r="BB96" s="12">
        <f t="shared" si="13"/>
        <v>1.7717760679997063</v>
      </c>
      <c r="BC96" s="11">
        <f t="shared" si="14"/>
        <v>3.3063278436761752</v>
      </c>
      <c r="BD96" s="8"/>
      <c r="BE96" s="8"/>
      <c r="BF96" s="8"/>
      <c r="BG96" s="8"/>
      <c r="BH96" s="8"/>
      <c r="BI96" s="8"/>
      <c r="BJ96" s="8"/>
      <c r="BK96" s="8"/>
      <c r="BL96" s="9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</row>
    <row r="97" spans="19:90" x14ac:dyDescent="0.25">
      <c r="S97" s="17"/>
      <c r="T97" s="10">
        <v>2031.8982013375401</v>
      </c>
      <c r="U97" s="11">
        <v>175.64387413043801</v>
      </c>
      <c r="V97" s="11">
        <v>1856.25432720711</v>
      </c>
      <c r="W97" s="12">
        <v>60.141948005925499</v>
      </c>
      <c r="X97" s="12">
        <v>4.1419480059255198</v>
      </c>
      <c r="Y97" s="13">
        <v>56</v>
      </c>
      <c r="Z97" s="83"/>
      <c r="AA97" s="58">
        <f t="shared" si="8"/>
        <v>2.9598898195950855E-2</v>
      </c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67">
        <f t="shared" si="9"/>
        <v>30.07097400296275</v>
      </c>
      <c r="AO97" s="65">
        <f t="shared" si="10"/>
        <v>1625.5185610700321</v>
      </c>
      <c r="AP97" s="64">
        <f t="shared" si="11"/>
        <v>15.035487001481375</v>
      </c>
      <c r="AQ97" s="65">
        <f t="shared" si="12"/>
        <v>1828.7083812037861</v>
      </c>
      <c r="AR97" s="17"/>
      <c r="AS97" s="17"/>
      <c r="AT97" s="17"/>
      <c r="AU97" s="17"/>
      <c r="AV97" s="17"/>
      <c r="AW97" s="17"/>
      <c r="AX97" s="17"/>
      <c r="AY97" s="17"/>
      <c r="AZ97" s="9"/>
      <c r="BA97" s="7"/>
      <c r="BB97" s="12">
        <f t="shared" si="13"/>
        <v>1.7791774908500133</v>
      </c>
      <c r="BC97" s="11">
        <f t="shared" si="14"/>
        <v>3.3079019458831245</v>
      </c>
      <c r="BD97" s="8"/>
      <c r="BE97" s="8"/>
      <c r="BF97" s="8"/>
      <c r="BG97" s="8"/>
      <c r="BH97" s="8"/>
      <c r="BI97" s="8"/>
      <c r="BJ97" s="8"/>
      <c r="BK97" s="8"/>
      <c r="BL97" s="9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</row>
    <row r="98" spans="19:90" x14ac:dyDescent="0.25">
      <c r="S98" s="17"/>
      <c r="T98" s="10">
        <v>2039.1686989561499</v>
      </c>
      <c r="U98" s="11">
        <v>174.02231413116999</v>
      </c>
      <c r="V98" s="11">
        <v>1865.14638482498</v>
      </c>
      <c r="W98" s="12">
        <v>61.158038128749503</v>
      </c>
      <c r="X98" s="12">
        <v>4.1580381287495003</v>
      </c>
      <c r="Y98" s="13">
        <v>57</v>
      </c>
      <c r="Z98" s="83"/>
      <c r="AA98" s="58">
        <f t="shared" si="8"/>
        <v>2.999165206883388E-2</v>
      </c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67">
        <f t="shared" si="9"/>
        <v>30.579019064374751</v>
      </c>
      <c r="AO98" s="65">
        <f t="shared" si="10"/>
        <v>1631.3349591649201</v>
      </c>
      <c r="AP98" s="64">
        <f t="shared" si="11"/>
        <v>15.289509532187376</v>
      </c>
      <c r="AQ98" s="65">
        <f t="shared" si="12"/>
        <v>1835.2518290605349</v>
      </c>
      <c r="AR98" s="17"/>
      <c r="AS98" s="17"/>
      <c r="AT98" s="17"/>
      <c r="AU98" s="17"/>
      <c r="AV98" s="17"/>
      <c r="AW98" s="17"/>
      <c r="AX98" s="17"/>
      <c r="AY98" s="17"/>
      <c r="AZ98" s="9"/>
      <c r="BA98" s="7"/>
      <c r="BB98" s="12">
        <f t="shared" si="13"/>
        <v>1.7864535453549955</v>
      </c>
      <c r="BC98" s="11">
        <f t="shared" si="14"/>
        <v>3.3094531561337526</v>
      </c>
      <c r="BD98" s="8"/>
      <c r="BE98" s="8"/>
      <c r="BF98" s="8"/>
      <c r="BG98" s="8"/>
      <c r="BH98" s="8"/>
      <c r="BI98" s="8"/>
      <c r="BJ98" s="8"/>
      <c r="BK98" s="8"/>
      <c r="BL98" s="9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</row>
    <row r="99" spans="19:90" x14ac:dyDescent="0.25">
      <c r="S99" s="17"/>
      <c r="T99" s="10">
        <v>2046.36089507611</v>
      </c>
      <c r="U99" s="11">
        <v>172.43561511187301</v>
      </c>
      <c r="V99" s="11">
        <v>1873.92527996423</v>
      </c>
      <c r="W99" s="12">
        <v>62.173945188112199</v>
      </c>
      <c r="X99" s="12">
        <v>4.1739451881122296</v>
      </c>
      <c r="Y99" s="13">
        <v>58</v>
      </c>
      <c r="Z99" s="83"/>
      <c r="AA99" s="58">
        <f t="shared" si="8"/>
        <v>3.0382688282264002E-2</v>
      </c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67">
        <f t="shared" si="9"/>
        <v>31.0869725940561</v>
      </c>
      <c r="AO99" s="65">
        <f t="shared" si="10"/>
        <v>1637.0887160608881</v>
      </c>
      <c r="AP99" s="64">
        <f t="shared" si="11"/>
        <v>15.54348629702805</v>
      </c>
      <c r="AQ99" s="65">
        <f t="shared" si="12"/>
        <v>1841.7248055684991</v>
      </c>
      <c r="AR99" s="17"/>
      <c r="AS99" s="17"/>
      <c r="AT99" s="17"/>
      <c r="AU99" s="17"/>
      <c r="AV99" s="17"/>
      <c r="AW99" s="17"/>
      <c r="AX99" s="17"/>
      <c r="AY99" s="17"/>
      <c r="AZ99" s="9"/>
      <c r="BA99" s="7"/>
      <c r="BB99" s="12">
        <f t="shared" si="13"/>
        <v>1.7936084259826937</v>
      </c>
      <c r="BC99" s="11">
        <f t="shared" si="14"/>
        <v>3.3109822280655168</v>
      </c>
      <c r="BD99" s="8"/>
      <c r="BE99" s="8"/>
      <c r="BF99" s="8"/>
      <c r="BG99" s="8"/>
      <c r="BH99" s="8"/>
      <c r="BI99" s="8"/>
      <c r="BJ99" s="8"/>
      <c r="BK99" s="8"/>
      <c r="BL99" s="9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</row>
    <row r="100" spans="19:90" x14ac:dyDescent="0.25">
      <c r="S100" s="17"/>
      <c r="T100" s="10">
        <v>2053.47714842097</v>
      </c>
      <c r="U100" s="11">
        <v>170.88278125233199</v>
      </c>
      <c r="V100" s="11">
        <v>1882.59436716864</v>
      </c>
      <c r="W100" s="12">
        <v>63.189674671773801</v>
      </c>
      <c r="X100" s="12">
        <v>4.1896746717737603</v>
      </c>
      <c r="Y100" s="13">
        <v>59</v>
      </c>
      <c r="Z100" s="83"/>
      <c r="AA100" s="58">
        <f t="shared" si="8"/>
        <v>3.0772036942492285E-2</v>
      </c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67">
        <f t="shared" si="9"/>
        <v>31.594837335886901</v>
      </c>
      <c r="AO100" s="65">
        <f t="shared" si="10"/>
        <v>1642.7817187367762</v>
      </c>
      <c r="AP100" s="64">
        <f t="shared" si="11"/>
        <v>15.79741866794345</v>
      </c>
      <c r="AQ100" s="65">
        <f t="shared" si="12"/>
        <v>1848.129433578873</v>
      </c>
      <c r="AR100" s="17"/>
      <c r="AS100" s="17"/>
      <c r="AT100" s="17"/>
      <c r="AU100" s="17"/>
      <c r="AV100" s="17"/>
      <c r="AW100" s="17"/>
      <c r="AX100" s="17"/>
      <c r="AY100" s="17"/>
      <c r="AZ100" s="9"/>
      <c r="BA100" s="7"/>
      <c r="BB100" s="12">
        <f t="shared" si="13"/>
        <v>1.8006461194308159</v>
      </c>
      <c r="BC100" s="11">
        <f t="shared" si="14"/>
        <v>3.3124898742849256</v>
      </c>
      <c r="BD100" s="8"/>
      <c r="BE100" s="8"/>
      <c r="BF100" s="8"/>
      <c r="BG100" s="8"/>
      <c r="BH100" s="8"/>
      <c r="BI100" s="8"/>
      <c r="BJ100" s="8"/>
      <c r="BK100" s="8"/>
      <c r="BL100" s="9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</row>
    <row r="101" spans="19:90" x14ac:dyDescent="0.25">
      <c r="S101" s="17"/>
      <c r="T101" s="10">
        <v>2060.5196925618502</v>
      </c>
      <c r="U101" s="11">
        <v>169.36284586195899</v>
      </c>
      <c r="V101" s="11">
        <v>1891.1568466998899</v>
      </c>
      <c r="W101" s="12">
        <v>64.205231789206195</v>
      </c>
      <c r="X101" s="12">
        <v>4.2052317892062101</v>
      </c>
      <c r="Y101" s="13">
        <v>60</v>
      </c>
      <c r="Z101" s="83"/>
      <c r="AA101" s="58">
        <f t="shared" si="8"/>
        <v>3.1159727335281925E-2</v>
      </c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67">
        <f t="shared" si="9"/>
        <v>32.102615894603098</v>
      </c>
      <c r="AO101" s="65">
        <f t="shared" si="10"/>
        <v>1648.4157540494803</v>
      </c>
      <c r="AP101" s="64">
        <f t="shared" si="11"/>
        <v>16.051307947301549</v>
      </c>
      <c r="AQ101" s="65">
        <f t="shared" si="12"/>
        <v>1854.4677233056652</v>
      </c>
      <c r="AR101" s="17"/>
      <c r="AS101" s="17"/>
      <c r="AT101" s="17"/>
      <c r="AU101" s="17"/>
      <c r="AV101" s="17"/>
      <c r="AW101" s="17"/>
      <c r="AX101" s="17"/>
      <c r="AY101" s="17"/>
      <c r="AZ101" s="9"/>
      <c r="BA101" s="7"/>
      <c r="BB101" s="12">
        <f t="shared" si="13"/>
        <v>1.8075704181717693</v>
      </c>
      <c r="BC101" s="11">
        <f t="shared" si="14"/>
        <v>3.3139767694697206</v>
      </c>
      <c r="BD101" s="8"/>
      <c r="BE101" s="8"/>
      <c r="BF101" s="8"/>
      <c r="BG101" s="8"/>
      <c r="BH101" s="8"/>
      <c r="BI101" s="8"/>
      <c r="BJ101" s="8"/>
      <c r="BK101" s="8"/>
      <c r="BL101" s="9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</row>
    <row r="102" spans="19:90" x14ac:dyDescent="0.25">
      <c r="S102" s="17"/>
      <c r="T102" s="10">
        <v>2067.49064523385</v>
      </c>
      <c r="U102" s="11">
        <v>167.874871161654</v>
      </c>
      <c r="V102" s="11">
        <v>1899.6157740722001</v>
      </c>
      <c r="W102" s="12">
        <v>65.220621491252203</v>
      </c>
      <c r="X102" s="12">
        <v>4.22062149125221</v>
      </c>
      <c r="Y102" s="13">
        <v>61</v>
      </c>
      <c r="Z102" s="83"/>
      <c r="AA102" s="58">
        <f t="shared" si="8"/>
        <v>3.1545787953916098E-2</v>
      </c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67">
        <f t="shared" si="9"/>
        <v>32.610310745626101</v>
      </c>
      <c r="AO102" s="65">
        <f t="shared" si="10"/>
        <v>1653.9925161870801</v>
      </c>
      <c r="AP102" s="64">
        <f t="shared" si="11"/>
        <v>16.305155372813051</v>
      </c>
      <c r="AQ102" s="65">
        <f t="shared" si="12"/>
        <v>1860.7415807104651</v>
      </c>
      <c r="AR102" s="17"/>
      <c r="AS102" s="17"/>
      <c r="AT102" s="17"/>
      <c r="AU102" s="17"/>
      <c r="AV102" s="17"/>
      <c r="AW102" s="17"/>
      <c r="AX102" s="17"/>
      <c r="AY102" s="17"/>
      <c r="AZ102" s="9"/>
      <c r="BA102" s="7"/>
      <c r="BB102" s="12">
        <f t="shared" si="13"/>
        <v>1.8143849329080766</v>
      </c>
      <c r="BC102" s="11">
        <f t="shared" si="14"/>
        <v>3.3154435531786302</v>
      </c>
      <c r="BD102" s="8"/>
      <c r="BE102" s="8"/>
      <c r="BF102" s="8"/>
      <c r="BG102" s="8"/>
      <c r="BH102" s="8"/>
      <c r="BI102" s="8"/>
      <c r="BJ102" s="8"/>
      <c r="BK102" s="8"/>
      <c r="BL102" s="9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</row>
    <row r="103" spans="19:90" x14ac:dyDescent="0.25">
      <c r="S103" s="17"/>
      <c r="T103" s="10">
        <v>2074.3920167921101</v>
      </c>
      <c r="U103" s="11">
        <v>166.41794794035599</v>
      </c>
      <c r="V103" s="11">
        <v>1907.97406885175</v>
      </c>
      <c r="W103" s="12">
        <v>66.235848488046301</v>
      </c>
      <c r="X103" s="12">
        <v>4.2358484880462699</v>
      </c>
      <c r="Y103" s="13">
        <v>62</v>
      </c>
      <c r="Z103" s="83"/>
      <c r="AA103" s="58">
        <f t="shared" si="8"/>
        <v>3.1930246526148426E-2</v>
      </c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67">
        <f t="shared" si="9"/>
        <v>33.11792424402315</v>
      </c>
      <c r="AO103" s="65">
        <f t="shared" si="10"/>
        <v>1659.5136134336881</v>
      </c>
      <c r="AP103" s="64">
        <f t="shared" si="11"/>
        <v>16.558962122011575</v>
      </c>
      <c r="AQ103" s="65">
        <f t="shared" si="12"/>
        <v>1866.9528151128991</v>
      </c>
      <c r="AR103" s="17"/>
      <c r="AS103" s="17"/>
      <c r="AT103" s="17"/>
      <c r="AU103" s="17"/>
      <c r="AV103" s="17"/>
      <c r="AW103" s="17"/>
      <c r="AX103" s="17"/>
      <c r="AY103" s="17"/>
      <c r="AZ103" s="9"/>
      <c r="BA103" s="7"/>
      <c r="BB103" s="12">
        <f t="shared" si="13"/>
        <v>1.8210931040419933</v>
      </c>
      <c r="BC103" s="11">
        <f t="shared" si="14"/>
        <v>3.3168908324009951</v>
      </c>
      <c r="BD103" s="8"/>
      <c r="BE103" s="8"/>
      <c r="BF103" s="8"/>
      <c r="BG103" s="8"/>
      <c r="BH103" s="8"/>
      <c r="BI103" s="8"/>
      <c r="BJ103" s="8"/>
      <c r="BK103" s="8"/>
      <c r="BL103" s="9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</row>
    <row r="104" spans="19:90" x14ac:dyDescent="0.25">
      <c r="S104" s="17"/>
      <c r="T104" s="10">
        <v>2081.2257179000399</v>
      </c>
      <c r="U104" s="11">
        <v>164.991195111248</v>
      </c>
      <c r="V104" s="11">
        <v>1916.2345227887899</v>
      </c>
      <c r="W104" s="12">
        <v>67.250917265379698</v>
      </c>
      <c r="X104" s="12">
        <v>4.2509172653797203</v>
      </c>
      <c r="Y104" s="13">
        <v>63</v>
      </c>
      <c r="Z104" s="83"/>
      <c r="AA104" s="58">
        <f t="shared" si="8"/>
        <v>3.2313130040136147E-2</v>
      </c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67">
        <f t="shared" si="9"/>
        <v>33.625458632689849</v>
      </c>
      <c r="AO104" s="65">
        <f t="shared" si="10"/>
        <v>1664.980574320032</v>
      </c>
      <c r="AP104" s="64">
        <f t="shared" si="11"/>
        <v>16.812729316344925</v>
      </c>
      <c r="AQ104" s="65">
        <f t="shared" si="12"/>
        <v>1873.1031461100358</v>
      </c>
      <c r="AR104" s="17"/>
      <c r="AS104" s="17"/>
      <c r="AT104" s="17"/>
      <c r="AU104" s="17"/>
      <c r="AV104" s="17"/>
      <c r="AW104" s="17"/>
      <c r="AX104" s="17"/>
      <c r="AY104" s="17"/>
      <c r="AZ104" s="9"/>
      <c r="BA104" s="7"/>
      <c r="BB104" s="12">
        <f t="shared" si="13"/>
        <v>1.8276982122517855</v>
      </c>
      <c r="BC104" s="11">
        <f t="shared" si="14"/>
        <v>3.3183191838745199</v>
      </c>
      <c r="BD104" s="8"/>
      <c r="BE104" s="8"/>
      <c r="BF104" s="8"/>
      <c r="BG104" s="8"/>
      <c r="BH104" s="8"/>
      <c r="BI104" s="8"/>
      <c r="BJ104" s="8"/>
      <c r="BK104" s="8"/>
      <c r="BL104" s="9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</row>
    <row r="105" spans="19:90" x14ac:dyDescent="0.25">
      <c r="S105" s="17"/>
      <c r="T105" s="10">
        <v>2087.99356653102</v>
      </c>
      <c r="U105" s="11">
        <v>163.59375918854499</v>
      </c>
      <c r="V105" s="11">
        <v>1924.39980734247</v>
      </c>
      <c r="W105" s="12">
        <v>68.265832099668501</v>
      </c>
      <c r="X105" s="12">
        <v>4.2658320996684704</v>
      </c>
      <c r="Y105" s="13">
        <v>64</v>
      </c>
      <c r="Z105" s="83"/>
      <c r="AA105" s="58">
        <f t="shared" si="8"/>
        <v>3.2694464769393396E-2</v>
      </c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67">
        <f t="shared" si="9"/>
        <v>34.13291604983425</v>
      </c>
      <c r="AO105" s="65">
        <f t="shared" si="10"/>
        <v>1670.394853224816</v>
      </c>
      <c r="AP105" s="64">
        <f t="shared" si="11"/>
        <v>17.066458024917125</v>
      </c>
      <c r="AQ105" s="65">
        <f t="shared" si="12"/>
        <v>1879.194209877918</v>
      </c>
      <c r="AR105" s="17"/>
      <c r="AS105" s="17"/>
      <c r="AT105" s="17"/>
      <c r="AU105" s="17"/>
      <c r="AV105" s="17"/>
      <c r="AW105" s="17"/>
      <c r="AX105" s="17"/>
      <c r="AY105" s="17"/>
      <c r="AZ105" s="9"/>
      <c r="BA105" s="7"/>
      <c r="BB105" s="12">
        <f t="shared" si="13"/>
        <v>1.8342033882571154</v>
      </c>
      <c r="BC105" s="11">
        <f t="shared" si="14"/>
        <v>3.3197291561959421</v>
      </c>
      <c r="BD105" s="8"/>
      <c r="BE105" s="8"/>
      <c r="BF105" s="8"/>
      <c r="BG105" s="8"/>
      <c r="BH105" s="8"/>
      <c r="BI105" s="8"/>
      <c r="BJ105" s="8"/>
      <c r="BK105" s="8"/>
      <c r="BL105" s="9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</row>
    <row r="106" spans="19:90" x14ac:dyDescent="0.25">
      <c r="S106" s="17"/>
      <c r="T106" s="10">
        <v>2094.69729435514</v>
      </c>
      <c r="U106" s="11">
        <v>162.22481370245899</v>
      </c>
      <c r="V106" s="11">
        <v>1932.4724806526899</v>
      </c>
      <c r="W106" s="12">
        <v>69.280597071664502</v>
      </c>
      <c r="X106" s="12">
        <v>4.2805970716644701</v>
      </c>
      <c r="Y106" s="13">
        <v>65</v>
      </c>
      <c r="Z106" s="83"/>
      <c r="AA106" s="58">
        <f t="shared" si="8"/>
        <v>3.3074276296801527E-2</v>
      </c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67">
        <f t="shared" si="9"/>
        <v>34.640298535832251</v>
      </c>
      <c r="AO106" s="65">
        <f t="shared" si="10"/>
        <v>1675.7578354841121</v>
      </c>
      <c r="AP106" s="64">
        <f t="shared" si="11"/>
        <v>17.320149267916126</v>
      </c>
      <c r="AQ106" s="65">
        <f t="shared" si="12"/>
        <v>1885.227564919626</v>
      </c>
      <c r="AR106" s="17"/>
      <c r="AS106" s="17"/>
      <c r="AT106" s="17"/>
      <c r="AU106" s="17"/>
      <c r="AV106" s="17"/>
      <c r="AW106" s="17"/>
      <c r="AX106" s="17"/>
      <c r="AY106" s="17"/>
      <c r="AZ106" s="9"/>
      <c r="BA106" s="7"/>
      <c r="BB106" s="12">
        <f t="shared" si="13"/>
        <v>1.8406116218472208</v>
      </c>
      <c r="BC106" s="11">
        <f t="shared" si="14"/>
        <v>3.3211212717463892</v>
      </c>
      <c r="BD106" s="8"/>
      <c r="BE106" s="8"/>
      <c r="BF106" s="8"/>
      <c r="BG106" s="8"/>
      <c r="BH106" s="8"/>
      <c r="BI106" s="8"/>
      <c r="BJ106" s="8"/>
      <c r="BK106" s="8"/>
      <c r="BL106" s="9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</row>
    <row r="107" spans="19:90" x14ac:dyDescent="0.25">
      <c r="S107" s="17"/>
      <c r="T107" s="10">
        <v>2101.3385525743402</v>
      </c>
      <c r="U107" s="11">
        <v>160.88355856701301</v>
      </c>
      <c r="V107" s="11">
        <v>1940.45499400733</v>
      </c>
      <c r="W107" s="12">
        <v>70.295216079035399</v>
      </c>
      <c r="X107" s="12">
        <v>4.2952160790354696</v>
      </c>
      <c r="Y107" s="13">
        <v>66</v>
      </c>
      <c r="Z107" s="83"/>
      <c r="AA107" s="58">
        <f t="shared" si="8"/>
        <v>3.3452589537710166E-2</v>
      </c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67">
        <f t="shared" si="9"/>
        <v>35.147608039517699</v>
      </c>
      <c r="AO107" s="65">
        <f t="shared" si="10"/>
        <v>1681.0708420594722</v>
      </c>
      <c r="AP107" s="64">
        <f t="shared" si="11"/>
        <v>17.57380401975885</v>
      </c>
      <c r="AQ107" s="65">
        <f t="shared" si="12"/>
        <v>1891.2046973169063</v>
      </c>
      <c r="AR107" s="17"/>
      <c r="AS107" s="17"/>
      <c r="AT107" s="17"/>
      <c r="AU107" s="17"/>
      <c r="AV107" s="17"/>
      <c r="AW107" s="17"/>
      <c r="AX107" s="17"/>
      <c r="AY107" s="17"/>
      <c r="AZ107" s="9"/>
      <c r="BA107" s="7"/>
      <c r="BB107" s="12">
        <f t="shared" si="13"/>
        <v>1.8469257702378685</v>
      </c>
      <c r="BC107" s="11">
        <f t="shared" si="14"/>
        <v>3.3224960284506473</v>
      </c>
      <c r="BD107" s="8"/>
      <c r="BE107" s="8"/>
      <c r="BF107" s="8"/>
      <c r="BG107" s="8"/>
      <c r="BH107" s="8"/>
      <c r="BI107" s="8"/>
      <c r="BJ107" s="8"/>
      <c r="BK107" s="8"/>
      <c r="BL107" s="9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</row>
    <row r="108" spans="19:90" x14ac:dyDescent="0.25">
      <c r="S108" s="17"/>
      <c r="T108" s="10">
        <v>2107.9189172615502</v>
      </c>
      <c r="U108" s="11">
        <v>159.569219413002</v>
      </c>
      <c r="V108" s="11">
        <v>1948.34969784855</v>
      </c>
      <c r="W108" s="12">
        <v>71.309692847923699</v>
      </c>
      <c r="X108" s="12">
        <v>4.3096928479236896</v>
      </c>
      <c r="Y108" s="13">
        <v>67</v>
      </c>
      <c r="Z108" s="83"/>
      <c r="AA108" s="58">
        <f t="shared" si="8"/>
        <v>3.3829428762166949E-2</v>
      </c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67">
        <f t="shared" si="9"/>
        <v>35.65484642396185</v>
      </c>
      <c r="AO108" s="65">
        <f t="shared" si="10"/>
        <v>1686.3351338092402</v>
      </c>
      <c r="AP108" s="64">
        <f t="shared" si="11"/>
        <v>17.827423211980925</v>
      </c>
      <c r="AQ108" s="65">
        <f t="shared" si="12"/>
        <v>1897.1270255353952</v>
      </c>
      <c r="AR108" s="17"/>
      <c r="AS108" s="17"/>
      <c r="AT108" s="17"/>
      <c r="AU108" s="17"/>
      <c r="AV108" s="17"/>
      <c r="AW108" s="17"/>
      <c r="AX108" s="17"/>
      <c r="AY108" s="17"/>
      <c r="AZ108" s="9"/>
      <c r="BA108" s="7"/>
      <c r="BB108" s="12">
        <f t="shared" si="13"/>
        <v>1.8531485658162465</v>
      </c>
      <c r="BC108" s="11">
        <f t="shared" si="14"/>
        <v>3.3238539013872166</v>
      </c>
      <c r="BD108" s="8"/>
      <c r="BE108" s="8"/>
      <c r="BF108" s="8"/>
      <c r="BG108" s="8"/>
      <c r="BH108" s="8"/>
      <c r="BI108" s="8"/>
      <c r="BJ108" s="8"/>
      <c r="BK108" s="8"/>
      <c r="BL108" s="9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</row>
    <row r="109" spans="19:90" x14ac:dyDescent="0.25">
      <c r="S109" s="17"/>
      <c r="T109" s="10">
        <v>2114.4398942535699</v>
      </c>
      <c r="U109" s="11">
        <v>158.28104689638201</v>
      </c>
      <c r="V109" s="11">
        <v>1956.1588473571901</v>
      </c>
      <c r="W109" s="12">
        <v>72.324030943581505</v>
      </c>
      <c r="X109" s="12">
        <v>4.3240309435815201</v>
      </c>
      <c r="Y109" s="13">
        <v>68</v>
      </c>
      <c r="Z109" s="83"/>
      <c r="AA109" s="58">
        <f t="shared" si="8"/>
        <v>3.4204817616304485E-2</v>
      </c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67">
        <f t="shared" si="9"/>
        <v>36.162015471790752</v>
      </c>
      <c r="AO109" s="65">
        <f t="shared" si="10"/>
        <v>1691.5519154028561</v>
      </c>
      <c r="AP109" s="64">
        <f t="shared" si="11"/>
        <v>18.081007735895376</v>
      </c>
      <c r="AQ109" s="65">
        <f t="shared" si="12"/>
        <v>1902.995904828213</v>
      </c>
      <c r="AR109" s="17"/>
      <c r="AS109" s="17"/>
      <c r="AT109" s="17"/>
      <c r="AU109" s="17"/>
      <c r="AV109" s="17"/>
      <c r="AW109" s="17"/>
      <c r="AX109" s="17"/>
      <c r="AY109" s="17"/>
      <c r="AZ109" s="9"/>
      <c r="BA109" s="7"/>
      <c r="BB109" s="12">
        <f t="shared" si="13"/>
        <v>1.8592826233269382</v>
      </c>
      <c r="BC109" s="11">
        <f t="shared" si="14"/>
        <v>3.3251953442641837</v>
      </c>
      <c r="BD109" s="8"/>
      <c r="BE109" s="8"/>
      <c r="BF109" s="8"/>
      <c r="BG109" s="8"/>
      <c r="BH109" s="8"/>
      <c r="BI109" s="8"/>
      <c r="BJ109" s="8"/>
      <c r="BK109" s="8"/>
      <c r="BL109" s="9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</row>
    <row r="110" spans="19:90" x14ac:dyDescent="0.25">
      <c r="S110" s="17"/>
      <c r="T110" s="10">
        <v>2120.9029236414099</v>
      </c>
      <c r="U110" s="11">
        <v>157.01831599057701</v>
      </c>
      <c r="V110" s="11">
        <v>1963.8846076508401</v>
      </c>
      <c r="W110" s="12">
        <v>73.338233780171905</v>
      </c>
      <c r="X110" s="12">
        <v>4.3382337801719002</v>
      </c>
      <c r="Y110" s="13">
        <v>69</v>
      </c>
      <c r="Z110" s="83"/>
      <c r="AA110" s="58">
        <f t="shared" si="8"/>
        <v>3.4578779142921068E-2</v>
      </c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67">
        <f t="shared" si="9"/>
        <v>36.669116890085952</v>
      </c>
      <c r="AO110" s="65">
        <f t="shared" si="10"/>
        <v>1696.7223389131279</v>
      </c>
      <c r="AP110" s="64">
        <f t="shared" si="11"/>
        <v>18.334558445042976</v>
      </c>
      <c r="AQ110" s="65">
        <f t="shared" si="12"/>
        <v>1908.812631277269</v>
      </c>
      <c r="AR110" s="17"/>
      <c r="AS110" s="17"/>
      <c r="AT110" s="17"/>
      <c r="AU110" s="17"/>
      <c r="AV110" s="17"/>
      <c r="AW110" s="17"/>
      <c r="AX110" s="17"/>
      <c r="AY110" s="17"/>
      <c r="AZ110" s="9"/>
      <c r="BA110" s="7"/>
      <c r="BB110" s="12">
        <f t="shared" si="13"/>
        <v>1.8653304465468403</v>
      </c>
      <c r="BC110" s="11">
        <f t="shared" si="14"/>
        <v>3.326520790774131</v>
      </c>
      <c r="BD110" s="8"/>
      <c r="BE110" s="8"/>
      <c r="BF110" s="8"/>
      <c r="BG110" s="8"/>
      <c r="BH110" s="8"/>
      <c r="BI110" s="8"/>
      <c r="BJ110" s="8"/>
      <c r="BK110" s="8"/>
      <c r="BL110" s="9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</row>
    <row r="111" spans="19:90" x14ac:dyDescent="0.25">
      <c r="S111" s="17"/>
      <c r="T111" s="10">
        <v>2127.3093838971799</v>
      </c>
      <c r="U111" s="11">
        <v>155.78032526981301</v>
      </c>
      <c r="V111" s="11">
        <v>1971.52905862737</v>
      </c>
      <c r="W111" s="12">
        <v>74.352304629811201</v>
      </c>
      <c r="X111" s="12">
        <v>4.3523046298112202</v>
      </c>
      <c r="Y111" s="13">
        <v>70</v>
      </c>
      <c r="Z111" s="83"/>
      <c r="AA111" s="58">
        <f t="shared" si="8"/>
        <v>3.4951335801283193E-2</v>
      </c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67">
        <f t="shared" si="9"/>
        <v>37.1761523149056</v>
      </c>
      <c r="AO111" s="65">
        <f t="shared" si="10"/>
        <v>1701.847507117744</v>
      </c>
      <c r="AP111" s="64">
        <f t="shared" si="11"/>
        <v>18.5880761574528</v>
      </c>
      <c r="AQ111" s="65">
        <f t="shared" si="12"/>
        <v>1914.578445507462</v>
      </c>
      <c r="AR111" s="17"/>
      <c r="AS111" s="17"/>
      <c r="AT111" s="17"/>
      <c r="AU111" s="17"/>
      <c r="AV111" s="17"/>
      <c r="AW111" s="17"/>
      <c r="AX111" s="17"/>
      <c r="AY111" s="17"/>
      <c r="AZ111" s="9"/>
      <c r="BA111" s="7"/>
      <c r="BB111" s="12">
        <f t="shared" si="13"/>
        <v>1.8712944344921072</v>
      </c>
      <c r="BC111" s="11">
        <f t="shared" si="14"/>
        <v>3.3278306558398754</v>
      </c>
      <c r="BD111" s="8"/>
      <c r="BE111" s="8"/>
      <c r="BF111" s="8"/>
      <c r="BG111" s="8"/>
      <c r="BH111" s="8"/>
      <c r="BI111" s="8"/>
      <c r="BJ111" s="8"/>
      <c r="BK111" s="8"/>
      <c r="BL111" s="9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</row>
    <row r="112" spans="19:90" x14ac:dyDescent="0.25">
      <c r="S112" s="17"/>
      <c r="T112" s="10">
        <v>2133.6605956721701</v>
      </c>
      <c r="U112" s="11">
        <v>154.56639618932701</v>
      </c>
      <c r="V112" s="11">
        <v>1979.0941994828499</v>
      </c>
      <c r="W112" s="12">
        <v>75.366246630924394</v>
      </c>
      <c r="X112" s="12">
        <v>4.3662466309244499</v>
      </c>
      <c r="Y112" s="13">
        <v>71</v>
      </c>
      <c r="Z112" s="83"/>
      <c r="AA112" s="58">
        <f t="shared" si="8"/>
        <v>3.5322509486182672E-2</v>
      </c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67">
        <f t="shared" si="9"/>
        <v>37.683123315462197</v>
      </c>
      <c r="AO112" s="65">
        <f t="shared" si="10"/>
        <v>1706.9284765377361</v>
      </c>
      <c r="AP112" s="64">
        <f t="shared" si="11"/>
        <v>18.841561657731098</v>
      </c>
      <c r="AQ112" s="65">
        <f t="shared" si="12"/>
        <v>1920.2945361049531</v>
      </c>
      <c r="AR112" s="17"/>
      <c r="AS112" s="17"/>
      <c r="AT112" s="17"/>
      <c r="AU112" s="17"/>
      <c r="AV112" s="17"/>
      <c r="AW112" s="17"/>
      <c r="AX112" s="17"/>
      <c r="AY112" s="17"/>
      <c r="AZ112" s="9"/>
      <c r="BA112" s="7"/>
      <c r="BB112" s="12">
        <f t="shared" si="13"/>
        <v>1.8771768871960635</v>
      </c>
      <c r="BC112" s="11">
        <f t="shared" si="14"/>
        <v>3.3291253367614768</v>
      </c>
      <c r="BD112" s="8"/>
      <c r="BE112" s="8"/>
      <c r="BF112" s="8"/>
      <c r="BG112" s="8"/>
      <c r="BH112" s="8"/>
      <c r="BI112" s="8"/>
      <c r="BJ112" s="8"/>
      <c r="BK112" s="8"/>
      <c r="BL112" s="9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</row>
    <row r="113" spans="19:90" x14ac:dyDescent="0.25">
      <c r="S113" s="17"/>
      <c r="T113" s="10">
        <v>2139.9578252971801</v>
      </c>
      <c r="U113" s="11">
        <v>153.375872367239</v>
      </c>
      <c r="V113" s="11">
        <v>1986.5819529299399</v>
      </c>
      <c r="W113" s="12">
        <v>76.380062795974993</v>
      </c>
      <c r="X113" s="12">
        <v>4.3800627959749301</v>
      </c>
      <c r="Y113" s="13">
        <v>72</v>
      </c>
      <c r="Z113" s="83"/>
      <c r="AA113" s="58">
        <f t="shared" si="8"/>
        <v>3.5692321546275309E-2</v>
      </c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67">
        <f t="shared" si="9"/>
        <v>38.190031397987497</v>
      </c>
      <c r="AO113" s="65">
        <f t="shared" si="10"/>
        <v>1711.9662602377441</v>
      </c>
      <c r="AP113" s="64">
        <f t="shared" si="11"/>
        <v>19.095015698993748</v>
      </c>
      <c r="AQ113" s="65">
        <f t="shared" si="12"/>
        <v>1925.9620427674622</v>
      </c>
      <c r="AR113" s="17"/>
      <c r="AS113" s="17"/>
      <c r="AT113" s="17"/>
      <c r="AU113" s="17"/>
      <c r="AV113" s="17"/>
      <c r="AW113" s="17"/>
      <c r="AX113" s="17"/>
      <c r="AY113" s="17"/>
      <c r="AZ113" s="9"/>
      <c r="BA113" s="7"/>
      <c r="BB113" s="12">
        <f t="shared" si="13"/>
        <v>1.8829800110932589</v>
      </c>
      <c r="BC113" s="11">
        <f t="shared" si="14"/>
        <v>3.3304052142738638</v>
      </c>
      <c r="BD113" s="8"/>
      <c r="BE113" s="8"/>
      <c r="BF113" s="8"/>
      <c r="BG113" s="8"/>
      <c r="BH113" s="8"/>
      <c r="BI113" s="8"/>
      <c r="BJ113" s="8"/>
      <c r="BK113" s="8"/>
      <c r="BL113" s="9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</row>
    <row r="114" spans="19:90" x14ac:dyDescent="0.25">
      <c r="S114" s="17"/>
      <c r="T114" s="10">
        <v>2146.2022880126701</v>
      </c>
      <c r="U114" s="11">
        <v>152.20811887204599</v>
      </c>
      <c r="V114" s="11">
        <v>1993.99416914062</v>
      </c>
      <c r="W114" s="12">
        <v>77.393756018624501</v>
      </c>
      <c r="X114" s="12">
        <v>4.3937560186244804</v>
      </c>
      <c r="Y114" s="13">
        <v>73</v>
      </c>
      <c r="Z114" s="83"/>
      <c r="AA114" s="58">
        <f t="shared" si="8"/>
        <v>3.606079280173035E-2</v>
      </c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67">
        <f t="shared" si="9"/>
        <v>38.69687800931225</v>
      </c>
      <c r="AO114" s="65">
        <f t="shared" si="10"/>
        <v>1716.9618304101361</v>
      </c>
      <c r="AP114" s="64">
        <f t="shared" si="11"/>
        <v>19.348439004656125</v>
      </c>
      <c r="AQ114" s="65">
        <f t="shared" si="12"/>
        <v>1931.5820592114032</v>
      </c>
      <c r="AR114" s="17"/>
      <c r="AS114" s="17"/>
      <c r="AT114" s="17"/>
      <c r="AU114" s="17"/>
      <c r="AV114" s="17"/>
      <c r="AW114" s="17"/>
      <c r="AX114" s="17"/>
      <c r="AY114" s="17"/>
      <c r="AZ114" s="9"/>
      <c r="BA114" s="7"/>
      <c r="BB114" s="12">
        <f t="shared" si="13"/>
        <v>1.8887059240415227</v>
      </c>
      <c r="BC114" s="11">
        <f t="shared" si="14"/>
        <v>3.3316706535233633</v>
      </c>
      <c r="BD114" s="8"/>
      <c r="BE114" s="8"/>
      <c r="BF114" s="8"/>
      <c r="BG114" s="8"/>
      <c r="BH114" s="8"/>
      <c r="BI114" s="8"/>
      <c r="BJ114" s="8"/>
      <c r="BK114" s="8"/>
      <c r="BL114" s="9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</row>
    <row r="115" spans="19:90" x14ac:dyDescent="0.25">
      <c r="S115" s="17"/>
      <c r="T115" s="10">
        <v>2152.39515095347</v>
      </c>
      <c r="U115" s="11">
        <v>151.06252151890499</v>
      </c>
      <c r="V115" s="11">
        <v>2001.33262943456</v>
      </c>
      <c r="W115" s="12">
        <v>78.407329080374197</v>
      </c>
      <c r="X115" s="12">
        <v>4.40732908037422</v>
      </c>
      <c r="Y115" s="13">
        <v>74</v>
      </c>
      <c r="Z115" s="83"/>
      <c r="AA115" s="58">
        <f t="shared" si="8"/>
        <v>3.6427943561218881E-2</v>
      </c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67">
        <f t="shared" si="9"/>
        <v>39.203664540187098</v>
      </c>
      <c r="AO115" s="65">
        <f t="shared" si="10"/>
        <v>1721.916120762776</v>
      </c>
      <c r="AP115" s="64">
        <f t="shared" si="11"/>
        <v>19.601832270093549</v>
      </c>
      <c r="AQ115" s="65">
        <f t="shared" si="12"/>
        <v>1937.1556358581231</v>
      </c>
      <c r="AR115" s="17"/>
      <c r="AS115" s="17"/>
      <c r="AT115" s="17"/>
      <c r="AU115" s="17"/>
      <c r="AV115" s="17"/>
      <c r="AW115" s="17"/>
      <c r="AX115" s="17"/>
      <c r="AY115" s="17"/>
      <c r="AZ115" s="9"/>
      <c r="BA115" s="7"/>
      <c r="BB115" s="12">
        <f t="shared" si="13"/>
        <v>1.8943566600109145</v>
      </c>
      <c r="BC115" s="11">
        <f t="shared" si="14"/>
        <v>3.332922004970571</v>
      </c>
      <c r="BD115" s="8"/>
      <c r="BE115" s="8"/>
      <c r="BF115" s="8"/>
      <c r="BG115" s="8"/>
      <c r="BH115" s="8"/>
      <c r="BI115" s="8"/>
      <c r="BJ115" s="8"/>
      <c r="BK115" s="8"/>
      <c r="BL115" s="9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</row>
    <row r="116" spans="19:90" x14ac:dyDescent="0.25">
      <c r="S116" s="17"/>
      <c r="T116" s="10">
        <v>2158.53753591027</v>
      </c>
      <c r="U116" s="11">
        <v>149.938486177279</v>
      </c>
      <c r="V116" s="11">
        <v>2008.5990497329899</v>
      </c>
      <c r="W116" s="12">
        <v>79.420784656731001</v>
      </c>
      <c r="X116" s="12">
        <v>4.4207846567309597</v>
      </c>
      <c r="Y116" s="13">
        <v>75</v>
      </c>
      <c r="Z116" s="83"/>
      <c r="AA116" s="58">
        <f t="shared" si="8"/>
        <v>3.6793793638264766E-2</v>
      </c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67">
        <f t="shared" si="9"/>
        <v>39.710392328365501</v>
      </c>
      <c r="AO116" s="65">
        <f t="shared" si="10"/>
        <v>1726.8300287282161</v>
      </c>
      <c r="AP116" s="64">
        <f t="shared" si="11"/>
        <v>19.85519616418275</v>
      </c>
      <c r="AQ116" s="65">
        <f t="shared" si="12"/>
        <v>1942.6837823192429</v>
      </c>
      <c r="AR116" s="17"/>
      <c r="AS116" s="17"/>
      <c r="AT116" s="17"/>
      <c r="AU116" s="17"/>
      <c r="AV116" s="17"/>
      <c r="AW116" s="17"/>
      <c r="AX116" s="17"/>
      <c r="AY116" s="17"/>
      <c r="AZ116" s="9"/>
      <c r="BA116" s="7"/>
      <c r="BB116" s="12">
        <f t="shared" si="13"/>
        <v>1.8999341734657775</v>
      </c>
      <c r="BC116" s="11">
        <f t="shared" si="14"/>
        <v>3.3341596052262283</v>
      </c>
      <c r="BD116" s="8"/>
      <c r="BE116" s="8"/>
      <c r="BF116" s="8"/>
      <c r="BG116" s="8"/>
      <c r="BH116" s="8"/>
      <c r="BI116" s="8"/>
      <c r="BJ116" s="8"/>
      <c r="BK116" s="8"/>
      <c r="BL116" s="9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</row>
    <row r="117" spans="19:90" x14ac:dyDescent="0.25">
      <c r="S117" s="17"/>
      <c r="T117" s="10">
        <v>2164.6305218876801</v>
      </c>
      <c r="U117" s="11">
        <v>148.835438091973</v>
      </c>
      <c r="V117" s="11">
        <v>2015.7950837957001</v>
      </c>
      <c r="W117" s="12">
        <v>80.434125322939906</v>
      </c>
      <c r="X117" s="12">
        <v>4.4341253229398703</v>
      </c>
      <c r="Y117" s="13">
        <v>76</v>
      </c>
      <c r="Z117" s="83"/>
      <c r="AA117" s="58">
        <f t="shared" si="8"/>
        <v>3.7158362366985755E-2</v>
      </c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67">
        <f t="shared" si="9"/>
        <v>40.217062661469953</v>
      </c>
      <c r="AO117" s="65">
        <f t="shared" si="10"/>
        <v>1731.7044175101441</v>
      </c>
      <c r="AP117" s="64">
        <f t="shared" si="11"/>
        <v>20.108531330734976</v>
      </c>
      <c r="AQ117" s="65">
        <f t="shared" si="12"/>
        <v>1948.1674696989121</v>
      </c>
      <c r="AR117" s="17"/>
      <c r="AS117" s="17"/>
      <c r="AT117" s="17"/>
      <c r="AU117" s="17"/>
      <c r="AV117" s="17"/>
      <c r="AW117" s="17"/>
      <c r="AX117" s="17"/>
      <c r="AY117" s="17"/>
      <c r="AZ117" s="9"/>
      <c r="BA117" s="7"/>
      <c r="BB117" s="12">
        <f t="shared" si="13"/>
        <v>1.9054403434637501</v>
      </c>
      <c r="BC117" s="11">
        <f t="shared" si="14"/>
        <v>3.3353837778260393</v>
      </c>
      <c r="BD117" s="8"/>
      <c r="BE117" s="8"/>
      <c r="BF117" s="8"/>
      <c r="BG117" s="8"/>
      <c r="BH117" s="8"/>
      <c r="BI117" s="8"/>
      <c r="BJ117" s="8"/>
      <c r="BK117" s="8"/>
      <c r="BL117" s="9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</row>
    <row r="118" spans="19:90" x14ac:dyDescent="0.25">
      <c r="S118" s="17"/>
      <c r="T118" s="10">
        <v>2170.6751474767102</v>
      </c>
      <c r="U118" s="11">
        <v>147.75282121915299</v>
      </c>
      <c r="V118" s="11">
        <v>2022.9223262575499</v>
      </c>
      <c r="W118" s="12">
        <v>81.447353559320007</v>
      </c>
      <c r="X118" s="12">
        <v>4.4473535593199696</v>
      </c>
      <c r="Y118" s="13">
        <v>77</v>
      </c>
      <c r="Z118" s="83"/>
      <c r="AA118" s="58">
        <f t="shared" si="8"/>
        <v>3.7521668617249364E-2</v>
      </c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67">
        <f t="shared" si="9"/>
        <v>40.723676779660003</v>
      </c>
      <c r="AO118" s="65">
        <f t="shared" si="10"/>
        <v>1736.5401179813682</v>
      </c>
      <c r="AP118" s="64">
        <f t="shared" si="11"/>
        <v>20.361838389830002</v>
      </c>
      <c r="AQ118" s="65">
        <f t="shared" si="12"/>
        <v>1953.6076327290393</v>
      </c>
      <c r="AR118" s="17"/>
      <c r="AS118" s="17"/>
      <c r="AT118" s="17"/>
      <c r="AU118" s="17"/>
      <c r="AV118" s="17"/>
      <c r="AW118" s="17"/>
      <c r="AX118" s="17"/>
      <c r="AY118" s="17"/>
      <c r="AZ118" s="9"/>
      <c r="BA118" s="7"/>
      <c r="BB118" s="12">
        <f t="shared" si="13"/>
        <v>1.9108769774934384</v>
      </c>
      <c r="BC118" s="11">
        <f t="shared" si="14"/>
        <v>3.3365948339497851</v>
      </c>
      <c r="BD118" s="8"/>
      <c r="BE118" s="8"/>
      <c r="BF118" s="8"/>
      <c r="BG118" s="8"/>
      <c r="BH118" s="8"/>
      <c r="BI118" s="8"/>
      <c r="BJ118" s="8"/>
      <c r="BK118" s="8"/>
      <c r="BL118" s="9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</row>
    <row r="119" spans="19:90" x14ac:dyDescent="0.25">
      <c r="S119" s="17"/>
      <c r="T119" s="10">
        <v>2176.67241305786</v>
      </c>
      <c r="U119" s="11">
        <v>146.69009757855801</v>
      </c>
      <c r="V119" s="11">
        <v>2029.9823154793</v>
      </c>
      <c r="W119" s="12">
        <v>82.460471756235506</v>
      </c>
      <c r="X119" s="12">
        <v>4.4604717562355098</v>
      </c>
      <c r="Y119" s="13">
        <v>78</v>
      </c>
      <c r="Z119" s="83"/>
      <c r="AA119" s="58">
        <f t="shared" si="8"/>
        <v>3.7883730809264202E-2</v>
      </c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67">
        <f t="shared" si="9"/>
        <v>41.230235878117753</v>
      </c>
      <c r="AO119" s="65">
        <f t="shared" si="10"/>
        <v>1741.3379304462881</v>
      </c>
      <c r="AP119" s="64">
        <f t="shared" si="11"/>
        <v>20.615117939058877</v>
      </c>
      <c r="AQ119" s="65">
        <f t="shared" si="12"/>
        <v>1959.0051717520741</v>
      </c>
      <c r="AR119" s="17"/>
      <c r="AS119" s="17"/>
      <c r="AT119" s="17"/>
      <c r="AU119" s="17"/>
      <c r="AV119" s="17"/>
      <c r="AW119" s="17"/>
      <c r="AX119" s="17"/>
      <c r="AY119" s="17"/>
      <c r="AZ119" s="9"/>
      <c r="BA119" s="7"/>
      <c r="BB119" s="12">
        <f t="shared" si="13"/>
        <v>1.9162458150705279</v>
      </c>
      <c r="BC119" s="11">
        <f t="shared" si="14"/>
        <v>3.3377930730895731</v>
      </c>
      <c r="BD119" s="8"/>
      <c r="BE119" s="8"/>
      <c r="BF119" s="8"/>
      <c r="BG119" s="8"/>
      <c r="BH119" s="8"/>
      <c r="BI119" s="8"/>
      <c r="BJ119" s="8"/>
      <c r="BK119" s="8"/>
      <c r="BL119" s="9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</row>
    <row r="120" spans="19:90" x14ac:dyDescent="0.25">
      <c r="S120" s="17"/>
      <c r="T120" s="10">
        <v>2182.6232828491602</v>
      </c>
      <c r="U120" s="11">
        <v>145.64674662280501</v>
      </c>
      <c r="V120" s="11">
        <v>2036.9765362263499</v>
      </c>
      <c r="W120" s="12">
        <v>83.473482218732997</v>
      </c>
      <c r="X120" s="12">
        <v>4.4734822187330199</v>
      </c>
      <c r="Y120" s="13">
        <v>79</v>
      </c>
      <c r="Z120" s="83"/>
      <c r="AA120" s="58">
        <f t="shared" si="8"/>
        <v>3.8244566927632194E-2</v>
      </c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67">
        <f t="shared" si="9"/>
        <v>41.736741109366498</v>
      </c>
      <c r="AO120" s="65">
        <f t="shared" si="10"/>
        <v>1746.0986262793283</v>
      </c>
      <c r="AP120" s="64">
        <f t="shared" si="11"/>
        <v>20.868370554683249</v>
      </c>
      <c r="AQ120" s="65">
        <f t="shared" si="12"/>
        <v>1964.3609545642441</v>
      </c>
      <c r="AR120" s="17"/>
      <c r="AS120" s="17"/>
      <c r="AT120" s="17"/>
      <c r="AU120" s="17"/>
      <c r="AV120" s="17"/>
      <c r="AW120" s="17"/>
      <c r="AX120" s="17"/>
      <c r="AY120" s="17"/>
      <c r="AZ120" s="9"/>
      <c r="BA120" s="7"/>
      <c r="BB120" s="12">
        <f t="shared" si="13"/>
        <v>1.9215485311103955</v>
      </c>
      <c r="BC120" s="11">
        <f t="shared" si="14"/>
        <v>3.3389787836715246</v>
      </c>
      <c r="BD120" s="8"/>
      <c r="BE120" s="8"/>
      <c r="BF120" s="8"/>
      <c r="BG120" s="8"/>
      <c r="BH120" s="8"/>
      <c r="BI120" s="8"/>
      <c r="BJ120" s="8"/>
      <c r="BK120" s="8"/>
      <c r="BL120" s="9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</row>
    <row r="121" spans="19:90" x14ac:dyDescent="0.25">
      <c r="S121" s="17"/>
      <c r="T121" s="10">
        <v>2188.5286868122798</v>
      </c>
      <c r="U121" s="11">
        <v>144.62226462442999</v>
      </c>
      <c r="V121" s="11">
        <v>2043.90642218785</v>
      </c>
      <c r="W121" s="12">
        <v>84.486387170871197</v>
      </c>
      <c r="X121" s="12">
        <v>4.4863871708712102</v>
      </c>
      <c r="Y121" s="13">
        <v>80</v>
      </c>
      <c r="Z121" s="83"/>
      <c r="AA121" s="58">
        <f t="shared" si="8"/>
        <v>3.860419453488205E-2</v>
      </c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67">
        <f t="shared" si="9"/>
        <v>42.243193585435598</v>
      </c>
      <c r="AO121" s="65">
        <f t="shared" si="10"/>
        <v>1750.8229494498239</v>
      </c>
      <c r="AP121" s="64">
        <f t="shared" si="11"/>
        <v>21.121596792717799</v>
      </c>
      <c r="AQ121" s="65">
        <f t="shared" si="12"/>
        <v>1969.675818131052</v>
      </c>
      <c r="AR121" s="17"/>
      <c r="AS121" s="17"/>
      <c r="AT121" s="17"/>
      <c r="AU121" s="17"/>
      <c r="AV121" s="17"/>
      <c r="AW121" s="17"/>
      <c r="AX121" s="17"/>
      <c r="AY121" s="17"/>
      <c r="AZ121" s="9"/>
      <c r="BA121" s="7"/>
      <c r="BB121" s="12">
        <f t="shared" si="13"/>
        <v>1.9267867390937117</v>
      </c>
      <c r="BC121" s="11">
        <f t="shared" si="14"/>
        <v>3.3401522436348192</v>
      </c>
      <c r="BD121" s="8"/>
      <c r="BE121" s="8"/>
      <c r="BF121" s="8"/>
      <c r="BG121" s="8"/>
      <c r="BH121" s="8"/>
      <c r="BI121" s="8"/>
      <c r="BJ121" s="8"/>
      <c r="BK121" s="8"/>
      <c r="BL121" s="9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</row>
    <row r="122" spans="19:90" x14ac:dyDescent="0.25">
      <c r="S122" s="17"/>
      <c r="T122" s="10">
        <v>2194.3895224285202</v>
      </c>
      <c r="U122" s="11">
        <v>143.616164081054</v>
      </c>
      <c r="V122" s="11">
        <v>2050.7733583474701</v>
      </c>
      <c r="W122" s="12">
        <v>85.499188759768103</v>
      </c>
      <c r="X122" s="12">
        <v>4.4991887597681499</v>
      </c>
      <c r="Y122" s="13">
        <v>81</v>
      </c>
      <c r="Z122" s="83"/>
      <c r="AA122" s="58">
        <f t="shared" si="8"/>
        <v>3.8962630784504737E-2</v>
      </c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67">
        <f t="shared" si="9"/>
        <v>42.749594379884051</v>
      </c>
      <c r="AO122" s="65">
        <f t="shared" si="10"/>
        <v>1755.5116179428162</v>
      </c>
      <c r="AP122" s="64">
        <f t="shared" si="11"/>
        <v>21.374797189942026</v>
      </c>
      <c r="AQ122" s="65">
        <f t="shared" si="12"/>
        <v>1974.9505701856683</v>
      </c>
      <c r="AR122" s="17"/>
      <c r="AS122" s="17"/>
      <c r="AT122" s="17"/>
      <c r="AU122" s="17"/>
      <c r="AV122" s="17"/>
      <c r="AW122" s="17"/>
      <c r="AX122" s="17"/>
      <c r="AY122" s="17"/>
      <c r="AZ122" s="9"/>
      <c r="BA122" s="7"/>
      <c r="BB122" s="12">
        <f t="shared" si="13"/>
        <v>1.93196199404013</v>
      </c>
      <c r="BC122" s="11">
        <f t="shared" si="14"/>
        <v>3.3413137209716366</v>
      </c>
      <c r="BD122" s="8"/>
      <c r="BE122" s="8"/>
      <c r="BF122" s="8"/>
      <c r="BG122" s="8"/>
      <c r="BH122" s="8"/>
      <c r="BI122" s="8"/>
      <c r="BJ122" s="8"/>
      <c r="BK122" s="8"/>
      <c r="BL122" s="9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</row>
    <row r="123" spans="19:90" x14ac:dyDescent="0.25">
      <c r="S123" s="17"/>
      <c r="T123" s="10">
        <v>2200.2066563553399</v>
      </c>
      <c r="U123" s="11">
        <v>142.62797313895101</v>
      </c>
      <c r="V123" s="11">
        <v>2057.5786832163799</v>
      </c>
      <c r="W123" s="12">
        <v>86.511889059387997</v>
      </c>
      <c r="X123" s="12">
        <v>4.5118890593880003</v>
      </c>
      <c r="Y123" s="13">
        <v>82</v>
      </c>
      <c r="Z123" s="83"/>
      <c r="AA123" s="58">
        <f t="shared" si="8"/>
        <v>3.9319892433511514E-2</v>
      </c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67">
        <f t="shared" si="9"/>
        <v>43.255944529693998</v>
      </c>
      <c r="AO123" s="65">
        <f t="shared" si="10"/>
        <v>1760.1653250842719</v>
      </c>
      <c r="AP123" s="64">
        <f t="shared" si="11"/>
        <v>21.627972264846999</v>
      </c>
      <c r="AQ123" s="65">
        <f t="shared" si="12"/>
        <v>1980.1859907198059</v>
      </c>
      <c r="AR123" s="17"/>
      <c r="AS123" s="17"/>
      <c r="AT123" s="17"/>
      <c r="AU123" s="17"/>
      <c r="AV123" s="17"/>
      <c r="AW123" s="17"/>
      <c r="AX123" s="17"/>
      <c r="AY123" s="17"/>
      <c r="AZ123" s="9"/>
      <c r="BA123" s="7"/>
      <c r="BB123" s="12">
        <f t="shared" si="13"/>
        <v>1.9370757953038804</v>
      </c>
      <c r="BC123" s="11">
        <f t="shared" si="14"/>
        <v>3.3424634742311752</v>
      </c>
      <c r="BD123" s="8"/>
      <c r="BE123" s="8"/>
      <c r="BF123" s="8"/>
      <c r="BG123" s="8"/>
      <c r="BH123" s="8"/>
      <c r="BI123" s="8"/>
      <c r="BJ123" s="8"/>
      <c r="BK123" s="8"/>
      <c r="BL123" s="9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</row>
    <row r="124" spans="19:90" x14ac:dyDescent="0.25">
      <c r="S124" s="17"/>
      <c r="T124" s="10">
        <v>2205.98092597304</v>
      </c>
      <c r="U124" s="11">
        <v>141.65723503504299</v>
      </c>
      <c r="V124" s="11">
        <v>2064.3236909379998</v>
      </c>
      <c r="W124" s="12">
        <v>87.524490074087495</v>
      </c>
      <c r="X124" s="12">
        <v>4.5244900740875202</v>
      </c>
      <c r="Y124" s="13">
        <v>83</v>
      </c>
      <c r="Z124" s="83"/>
      <c r="AA124" s="58">
        <f t="shared" si="8"/>
        <v>3.9675995854534039E-2</v>
      </c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67">
        <f t="shared" si="9"/>
        <v>43.762245037043748</v>
      </c>
      <c r="AO124" s="65">
        <f t="shared" si="10"/>
        <v>1764.784740778432</v>
      </c>
      <c r="AP124" s="64">
        <f t="shared" si="11"/>
        <v>21.881122518521874</v>
      </c>
      <c r="AQ124" s="65">
        <f t="shared" si="12"/>
        <v>1985.382833375736</v>
      </c>
      <c r="AR124" s="17"/>
      <c r="AS124" s="17"/>
      <c r="AT124" s="17"/>
      <c r="AU124" s="17"/>
      <c r="AV124" s="17"/>
      <c r="AW124" s="17"/>
      <c r="AX124" s="17"/>
      <c r="AY124" s="17"/>
      <c r="AZ124" s="9"/>
      <c r="BA124" s="7"/>
      <c r="BB124" s="12">
        <f t="shared" si="13"/>
        <v>1.9421295892039356</v>
      </c>
      <c r="BC124" s="11">
        <f t="shared" si="14"/>
        <v>3.3436017529906321</v>
      </c>
      <c r="BD124" s="8"/>
      <c r="BE124" s="8"/>
      <c r="BF124" s="8"/>
      <c r="BG124" s="8"/>
      <c r="BH124" s="8"/>
      <c r="BI124" s="8"/>
      <c r="BJ124" s="8"/>
      <c r="BK124" s="8"/>
      <c r="BL124" s="9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</row>
    <row r="125" spans="19:90" x14ac:dyDescent="0.25">
      <c r="S125" s="17"/>
      <c r="T125" s="10">
        <v>2211.7131408305499</v>
      </c>
      <c r="U125" s="11">
        <v>140.703507557329</v>
      </c>
      <c r="V125" s="11">
        <v>2071.0096332732201</v>
      </c>
      <c r="W125" s="12">
        <v>88.536993741940805</v>
      </c>
      <c r="X125" s="12">
        <v>4.5369937419408002</v>
      </c>
      <c r="Y125" s="13">
        <v>84</v>
      </c>
      <c r="Z125" s="83"/>
      <c r="AA125" s="58">
        <f t="shared" si="8"/>
        <v>4.0030957047482704E-2</v>
      </c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67">
        <f t="shared" si="9"/>
        <v>44.268496870970402</v>
      </c>
      <c r="AO125" s="65">
        <f t="shared" si="10"/>
        <v>1769.37051266444</v>
      </c>
      <c r="AP125" s="64">
        <f t="shared" si="11"/>
        <v>22.134248435485201</v>
      </c>
      <c r="AQ125" s="65">
        <f t="shared" si="12"/>
        <v>1990.541826747495</v>
      </c>
      <c r="AR125" s="17"/>
      <c r="AS125" s="17"/>
      <c r="AT125" s="17"/>
      <c r="AU125" s="17"/>
      <c r="AV125" s="17"/>
      <c r="AW125" s="17"/>
      <c r="AX125" s="17"/>
      <c r="AY125" s="17"/>
      <c r="AZ125" s="9"/>
      <c r="BA125" s="7"/>
      <c r="BB125" s="12">
        <f t="shared" si="13"/>
        <v>1.9471247715003877</v>
      </c>
      <c r="BC125" s="11">
        <f t="shared" si="14"/>
        <v>3.3447287982958041</v>
      </c>
      <c r="BD125" s="8"/>
      <c r="BE125" s="8"/>
      <c r="BF125" s="8"/>
      <c r="BG125" s="8"/>
      <c r="BH125" s="8"/>
      <c r="BI125" s="8"/>
      <c r="BJ125" s="8"/>
      <c r="BK125" s="8"/>
      <c r="BL125" s="9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</row>
    <row r="126" spans="19:90" x14ac:dyDescent="0.25">
      <c r="S126" s="17"/>
      <c r="T126" s="10">
        <v>2217.4040839980298</v>
      </c>
      <c r="U126" s="11">
        <v>139.766362523553</v>
      </c>
      <c r="V126" s="11">
        <v>2077.6377214744798</v>
      </c>
      <c r="W126" s="12">
        <v>89.549401937859002</v>
      </c>
      <c r="X126" s="12">
        <v>4.5494019378590096</v>
      </c>
      <c r="Y126" s="13">
        <v>85</v>
      </c>
      <c r="Z126" s="83"/>
      <c r="AA126" s="58">
        <f t="shared" si="8"/>
        <v>4.0384791650784464E-2</v>
      </c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67">
        <f t="shared" si="9"/>
        <v>44.774700968929501</v>
      </c>
      <c r="AO126" s="65">
        <f t="shared" si="10"/>
        <v>1773.9232671984239</v>
      </c>
      <c r="AP126" s="64">
        <f t="shared" si="11"/>
        <v>22.387350484464751</v>
      </c>
      <c r="AQ126" s="65">
        <f t="shared" si="12"/>
        <v>1995.663675598227</v>
      </c>
      <c r="AR126" s="17"/>
      <c r="AS126" s="17"/>
      <c r="AT126" s="17"/>
      <c r="AU126" s="17"/>
      <c r="AV126" s="17"/>
      <c r="AW126" s="17"/>
      <c r="AX126" s="17"/>
      <c r="AY126" s="17"/>
      <c r="AZ126" s="9"/>
      <c r="BA126" s="7"/>
      <c r="BB126" s="12">
        <f t="shared" si="13"/>
        <v>1.952062689727708</v>
      </c>
      <c r="BC126" s="11">
        <f t="shared" si="14"/>
        <v>3.3458448430736398</v>
      </c>
      <c r="BD126" s="8"/>
      <c r="BE126" s="8"/>
      <c r="BF126" s="8"/>
      <c r="BG126" s="8"/>
      <c r="BH126" s="8"/>
      <c r="BI126" s="8"/>
      <c r="BJ126" s="8"/>
      <c r="BK126" s="8"/>
      <c r="BL126" s="9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</row>
    <row r="127" spans="19:90" x14ac:dyDescent="0.25">
      <c r="S127" s="17"/>
      <c r="T127" s="10">
        <v>2223.05451333372</v>
      </c>
      <c r="U127" s="11">
        <v>138.84538527791199</v>
      </c>
      <c r="V127" s="11">
        <v>2084.2091280558102</v>
      </c>
      <c r="W127" s="12">
        <v>90.561716476520303</v>
      </c>
      <c r="X127" s="12">
        <v>4.5617164765203402</v>
      </c>
      <c r="Y127" s="13">
        <v>86</v>
      </c>
      <c r="Z127" s="83"/>
      <c r="AA127" s="58">
        <f t="shared" si="8"/>
        <v>4.0737514952214476E-2</v>
      </c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67">
        <f t="shared" si="9"/>
        <v>45.280858238260151</v>
      </c>
      <c r="AO127" s="65">
        <f t="shared" si="10"/>
        <v>1778.4436106669762</v>
      </c>
      <c r="AP127" s="64">
        <f t="shared" si="11"/>
        <v>22.640429119130076</v>
      </c>
      <c r="AQ127" s="65">
        <f t="shared" si="12"/>
        <v>2000.749062000348</v>
      </c>
      <c r="AR127" s="17"/>
      <c r="AS127" s="17"/>
      <c r="AT127" s="17"/>
      <c r="AU127" s="17"/>
      <c r="AV127" s="17"/>
      <c r="AW127" s="17"/>
      <c r="AX127" s="17"/>
      <c r="AY127" s="17"/>
      <c r="AZ127" s="9"/>
      <c r="BA127" s="7"/>
      <c r="BB127" s="12">
        <f t="shared" si="13"/>
        <v>1.9569446453947315</v>
      </c>
      <c r="BC127" s="11">
        <f t="shared" si="14"/>
        <v>3.34695011251894</v>
      </c>
      <c r="BD127" s="8"/>
      <c r="BE127" s="8"/>
      <c r="BF127" s="8"/>
      <c r="BG127" s="8"/>
      <c r="BH127" s="8"/>
      <c r="BI127" s="8"/>
      <c r="BJ127" s="8"/>
      <c r="BK127" s="8"/>
      <c r="BL127" s="9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</row>
    <row r="128" spans="19:90" x14ac:dyDescent="0.25">
      <c r="S128" s="17"/>
      <c r="T128" s="10">
        <v>2228.6651626715602</v>
      </c>
      <c r="U128" s="11">
        <v>137.940174205505</v>
      </c>
      <c r="V128" s="11">
        <v>2090.72498846606</v>
      </c>
      <c r="W128" s="12">
        <v>91.573939115124304</v>
      </c>
      <c r="X128" s="12">
        <v>4.5739391151243103</v>
      </c>
      <c r="Y128" s="13">
        <v>87</v>
      </c>
      <c r="Z128" s="83"/>
      <c r="AA128" s="58">
        <f t="shared" si="8"/>
        <v>4.1089141899338613E-2</v>
      </c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67">
        <f t="shared" si="9"/>
        <v>45.786969557562152</v>
      </c>
      <c r="AO128" s="65">
        <f t="shared" si="10"/>
        <v>1782.9321301372484</v>
      </c>
      <c r="AP128" s="64">
        <f t="shared" si="11"/>
        <v>22.893484778781076</v>
      </c>
      <c r="AQ128" s="65">
        <f t="shared" si="12"/>
        <v>2005.7986464044043</v>
      </c>
      <c r="AR128" s="17"/>
      <c r="AS128" s="17"/>
      <c r="AT128" s="17"/>
      <c r="AU128" s="17"/>
      <c r="AV128" s="17"/>
      <c r="AW128" s="17"/>
      <c r="AX128" s="17"/>
      <c r="AY128" s="17"/>
      <c r="AZ128" s="9"/>
      <c r="BA128" s="7"/>
      <c r="BB128" s="12">
        <f t="shared" si="13"/>
        <v>1.9617718960604018</v>
      </c>
      <c r="BC128" s="11">
        <f t="shared" si="14"/>
        <v>3.3480448244571703</v>
      </c>
      <c r="BD128" s="8"/>
      <c r="BE128" s="8"/>
      <c r="BF128" s="8"/>
      <c r="BG128" s="8"/>
      <c r="BH128" s="8"/>
      <c r="BI128" s="8"/>
      <c r="BJ128" s="8"/>
      <c r="BK128" s="8"/>
      <c r="BL128" s="9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</row>
    <row r="129" spans="19:90" x14ac:dyDescent="0.25">
      <c r="S129" s="17"/>
      <c r="T129" s="10">
        <v>2234.23674293559</v>
      </c>
      <c r="U129" s="11">
        <v>137.050340264124</v>
      </c>
      <c r="V129" s="11">
        <v>2097.1864026714702</v>
      </c>
      <c r="W129" s="12">
        <v>92.586071555983096</v>
      </c>
      <c r="X129" s="12">
        <v>4.5860715559831</v>
      </c>
      <c r="Y129" s="13">
        <v>88</v>
      </c>
      <c r="Z129" s="83"/>
      <c r="AA129" s="58">
        <f t="shared" si="8"/>
        <v>4.1439687109582291E-2</v>
      </c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67">
        <f t="shared" si="9"/>
        <v>46.293035777991548</v>
      </c>
      <c r="AO129" s="65">
        <f t="shared" si="10"/>
        <v>1787.389394348472</v>
      </c>
      <c r="AP129" s="64">
        <f t="shared" si="11"/>
        <v>23.146517888995774</v>
      </c>
      <c r="AQ129" s="65">
        <f t="shared" si="12"/>
        <v>2010.8130686420311</v>
      </c>
      <c r="AR129" s="17"/>
      <c r="AS129" s="17"/>
      <c r="AT129" s="17"/>
      <c r="AU129" s="17"/>
      <c r="AV129" s="17"/>
      <c r="AW129" s="17"/>
      <c r="AX129" s="17"/>
      <c r="AY129" s="17"/>
      <c r="AZ129" s="9"/>
      <c r="BA129" s="7"/>
      <c r="BB129" s="12">
        <f t="shared" si="13"/>
        <v>1.9665456572936211</v>
      </c>
      <c r="BC129" s="11">
        <f t="shared" si="14"/>
        <v>3.3491291896851814</v>
      </c>
      <c r="BD129" s="8"/>
      <c r="BE129" s="8"/>
      <c r="BF129" s="8"/>
      <c r="BG129" s="8"/>
      <c r="BH129" s="8"/>
      <c r="BI129" s="8"/>
      <c r="BJ129" s="8"/>
      <c r="BK129" s="8"/>
      <c r="BL129" s="9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</row>
    <row r="130" spans="19:90" x14ac:dyDescent="0.25">
      <c r="S130" s="17"/>
      <c r="T130" s="10">
        <v>2239.7699431865899</v>
      </c>
      <c r="U130" s="11">
        <v>136.17550653305901</v>
      </c>
      <c r="V130" s="11">
        <v>2103.59443665353</v>
      </c>
      <c r="W130" s="12">
        <v>93.598115448961593</v>
      </c>
      <c r="X130" s="12">
        <v>4.5981154489615799</v>
      </c>
      <c r="Y130" s="13">
        <v>89</v>
      </c>
      <c r="Z130" s="83"/>
      <c r="AA130" s="58">
        <f t="shared" si="8"/>
        <v>4.1789164879941491E-2</v>
      </c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67">
        <f t="shared" si="9"/>
        <v>46.799057724480797</v>
      </c>
      <c r="AO130" s="65">
        <f t="shared" si="10"/>
        <v>1791.815954549272</v>
      </c>
      <c r="AP130" s="64">
        <f t="shared" si="11"/>
        <v>23.399528862240398</v>
      </c>
      <c r="AQ130" s="65">
        <f t="shared" si="12"/>
        <v>2015.792948867931</v>
      </c>
      <c r="AR130" s="17"/>
      <c r="AS130" s="17"/>
      <c r="AT130" s="17"/>
      <c r="AU130" s="17"/>
      <c r="AV130" s="17"/>
      <c r="AW130" s="17"/>
      <c r="AX130" s="17"/>
      <c r="AY130" s="17"/>
      <c r="AZ130" s="9"/>
      <c r="BA130" s="7"/>
      <c r="BB130" s="12">
        <f t="shared" si="13"/>
        <v>1.9712671045248966</v>
      </c>
      <c r="BC130" s="11">
        <f t="shared" si="14"/>
        <v>3.3502034122914672</v>
      </c>
      <c r="BD130" s="8"/>
      <c r="BE130" s="8"/>
      <c r="BF130" s="8"/>
      <c r="BG130" s="8"/>
      <c r="BH130" s="8"/>
      <c r="BI130" s="8"/>
      <c r="BJ130" s="8"/>
      <c r="BK130" s="8"/>
      <c r="BL130" s="9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</row>
    <row r="131" spans="19:90" x14ac:dyDescent="0.25">
      <c r="S131" s="17"/>
      <c r="T131" s="10">
        <v>2245.2654316060102</v>
      </c>
      <c r="U131" s="11">
        <v>135.31530777844</v>
      </c>
      <c r="V131" s="11">
        <v>2109.9501238275702</v>
      </c>
      <c r="W131" s="12">
        <v>94.610072393777003</v>
      </c>
      <c r="X131" s="12">
        <v>4.6100723937769503</v>
      </c>
      <c r="Y131" s="13">
        <v>90</v>
      </c>
      <c r="Z131" s="83"/>
      <c r="AA131" s="58">
        <f t="shared" si="8"/>
        <v>4.2137589196348871E-2</v>
      </c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67">
        <f t="shared" si="9"/>
        <v>47.305036196888501</v>
      </c>
      <c r="AO131" s="65">
        <f t="shared" si="10"/>
        <v>1796.2123452848082</v>
      </c>
      <c r="AP131" s="64">
        <f t="shared" si="11"/>
        <v>23.652518098444251</v>
      </c>
      <c r="AQ131" s="65">
        <f t="shared" si="12"/>
        <v>2020.7388884454092</v>
      </c>
      <c r="AR131" s="17"/>
      <c r="AS131" s="17"/>
      <c r="AT131" s="17"/>
      <c r="AU131" s="17"/>
      <c r="AV131" s="17"/>
      <c r="AW131" s="17"/>
      <c r="AX131" s="17"/>
      <c r="AY131" s="17"/>
      <c r="AZ131" s="9"/>
      <c r="BA131" s="7"/>
      <c r="BB131" s="12">
        <f t="shared" si="13"/>
        <v>1.9759373747968814</v>
      </c>
      <c r="BC131" s="11">
        <f t="shared" si="14"/>
        <v>3.3512676899574734</v>
      </c>
      <c r="BD131" s="8"/>
      <c r="BE131" s="8"/>
      <c r="BF131" s="8"/>
      <c r="BG131" s="8"/>
      <c r="BH131" s="8"/>
      <c r="BI131" s="8"/>
      <c r="BJ131" s="8"/>
      <c r="BK131" s="8"/>
      <c r="BL131" s="9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</row>
    <row r="132" spans="19:90" x14ac:dyDescent="0.25">
      <c r="S132" s="17"/>
      <c r="T132" s="10">
        <v>2250.72385642174</v>
      </c>
      <c r="U132" s="11">
        <v>134.46939003468401</v>
      </c>
      <c r="V132" s="11">
        <v>2116.2544663870499</v>
      </c>
      <c r="W132" s="12">
        <v>95.621943942167604</v>
      </c>
      <c r="X132" s="12">
        <v>4.6219439421675901</v>
      </c>
      <c r="Y132" s="13">
        <v>91</v>
      </c>
      <c r="Z132" s="83"/>
      <c r="AA132" s="58">
        <f t="shared" si="8"/>
        <v>4.2484973742709549E-2</v>
      </c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67">
        <f t="shared" si="9"/>
        <v>47.810971971083802</v>
      </c>
      <c r="AO132" s="65">
        <f t="shared" si="10"/>
        <v>1800.5790851373922</v>
      </c>
      <c r="AP132" s="64">
        <f t="shared" si="11"/>
        <v>23.905485985541901</v>
      </c>
      <c r="AQ132" s="65">
        <f t="shared" si="12"/>
        <v>2025.6514707795661</v>
      </c>
      <c r="AR132" s="17"/>
      <c r="AS132" s="17"/>
      <c r="AT132" s="17"/>
      <c r="AU132" s="17"/>
      <c r="AV132" s="17"/>
      <c r="AW132" s="17"/>
      <c r="AX132" s="17"/>
      <c r="AY132" s="17"/>
      <c r="AZ132" s="9"/>
      <c r="BA132" s="7"/>
      <c r="BB132" s="12">
        <f t="shared" si="13"/>
        <v>1.9805575684203747</v>
      </c>
      <c r="BC132" s="11">
        <f t="shared" si="14"/>
        <v>3.3523222142413145</v>
      </c>
      <c r="BD132" s="8"/>
      <c r="BE132" s="8"/>
      <c r="BF132" s="8"/>
      <c r="BG132" s="8"/>
      <c r="BH132" s="8"/>
      <c r="BI132" s="8"/>
      <c r="BJ132" s="8"/>
      <c r="BK132" s="8"/>
      <c r="BL132" s="9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</row>
    <row r="133" spans="19:90" x14ac:dyDescent="0.25">
      <c r="S133" s="17"/>
      <c r="T133" s="10">
        <v>2256.1458467799098</v>
      </c>
      <c r="U133" s="11">
        <v>133.63741020157701</v>
      </c>
      <c r="V133" s="11">
        <v>2122.50843657834</v>
      </c>
      <c r="W133" s="12">
        <v>96.633731599940305</v>
      </c>
      <c r="X133" s="12">
        <v>4.6337315999403001</v>
      </c>
      <c r="Y133" s="13">
        <v>92</v>
      </c>
      <c r="Z133" s="83"/>
      <c r="AA133" s="58">
        <f t="shared" si="8"/>
        <v>4.2831331909619699E-2</v>
      </c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67">
        <f t="shared" si="9"/>
        <v>48.316865799970152</v>
      </c>
      <c r="AO133" s="65">
        <f t="shared" si="10"/>
        <v>1804.9166774239279</v>
      </c>
      <c r="AP133" s="64">
        <f t="shared" si="11"/>
        <v>24.158432899985076</v>
      </c>
      <c r="AQ133" s="65">
        <f t="shared" si="12"/>
        <v>2030.5312621019189</v>
      </c>
      <c r="AR133" s="17"/>
      <c r="AS133" s="17"/>
      <c r="AT133" s="17"/>
      <c r="AU133" s="17"/>
      <c r="AV133" s="17"/>
      <c r="AW133" s="17"/>
      <c r="AX133" s="17"/>
      <c r="AY133" s="17"/>
      <c r="AZ133" s="9"/>
      <c r="BA133" s="7"/>
      <c r="BB133" s="12">
        <f t="shared" si="13"/>
        <v>1.9851287505418542</v>
      </c>
      <c r="BC133" s="11">
        <f t="shared" si="14"/>
        <v>3.3533671708451598</v>
      </c>
      <c r="BD133" s="8"/>
      <c r="BE133" s="8"/>
      <c r="BF133" s="8"/>
      <c r="BG133" s="8"/>
      <c r="BH133" s="8"/>
      <c r="BI133" s="8"/>
      <c r="BJ133" s="8"/>
      <c r="BK133" s="8"/>
      <c r="BL133" s="9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</row>
    <row r="134" spans="19:90" x14ac:dyDescent="0.25">
      <c r="S134" s="17"/>
      <c r="T134" s="10">
        <v>2261.5320135665802</v>
      </c>
      <c r="U134" s="11">
        <v>132.81903565651501</v>
      </c>
      <c r="V134" s="11">
        <v>2128.7129779100701</v>
      </c>
      <c r="W134" s="12">
        <v>97.645436828904295</v>
      </c>
      <c r="X134" s="12">
        <v>4.6454368289042396</v>
      </c>
      <c r="Y134" s="13">
        <v>93</v>
      </c>
      <c r="Z134" s="83"/>
      <c r="AA134" s="58">
        <f t="shared" si="8"/>
        <v>4.3176676802779909E-2</v>
      </c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67">
        <f t="shared" si="9"/>
        <v>48.822718414452147</v>
      </c>
      <c r="AO134" s="65">
        <f t="shared" si="10"/>
        <v>1809.2256108532642</v>
      </c>
      <c r="AP134" s="64">
        <f t="shared" si="11"/>
        <v>24.411359207226074</v>
      </c>
      <c r="AQ134" s="65">
        <f t="shared" si="12"/>
        <v>2035.3788122099222</v>
      </c>
      <c r="AR134" s="17"/>
      <c r="AS134" s="17"/>
      <c r="AT134" s="17"/>
      <c r="AU134" s="17"/>
      <c r="AV134" s="17"/>
      <c r="AW134" s="17"/>
      <c r="AX134" s="17"/>
      <c r="AY134" s="17"/>
      <c r="AZ134" s="9"/>
      <c r="BA134" s="7"/>
      <c r="BB134" s="12">
        <f t="shared" si="13"/>
        <v>1.989651952628154</v>
      </c>
      <c r="BC134" s="11">
        <f t="shared" si="14"/>
        <v>3.3544027398674365</v>
      </c>
      <c r="BD134" s="8"/>
      <c r="BE134" s="8"/>
      <c r="BF134" s="8"/>
      <c r="BG134" s="8"/>
      <c r="BH134" s="8"/>
      <c r="BI134" s="8"/>
      <c r="BJ134" s="8"/>
      <c r="BK134" s="8"/>
      <c r="BL134" s="9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</row>
    <row r="135" spans="19:90" x14ac:dyDescent="0.25">
      <c r="S135" s="17"/>
      <c r="T135" s="10">
        <v>2266.8829501827699</v>
      </c>
      <c r="U135" s="11">
        <v>132.01394388140901</v>
      </c>
      <c r="V135" s="11">
        <v>2134.8690063013601</v>
      </c>
      <c r="W135" s="12">
        <v>98.657061048699205</v>
      </c>
      <c r="X135" s="12">
        <v>4.6570610486991901</v>
      </c>
      <c r="Y135" s="13">
        <v>94</v>
      </c>
      <c r="Z135" s="83"/>
      <c r="AA135" s="58">
        <f t="shared" si="8"/>
        <v>4.352102125111703E-2</v>
      </c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67">
        <f t="shared" si="9"/>
        <v>49.328530524349603</v>
      </c>
      <c r="AO135" s="65">
        <f t="shared" si="10"/>
        <v>1813.5063601462161</v>
      </c>
      <c r="AP135" s="64">
        <f t="shared" si="11"/>
        <v>24.664265262174801</v>
      </c>
      <c r="AQ135" s="65">
        <f t="shared" si="12"/>
        <v>2040.194655164493</v>
      </c>
      <c r="AR135" s="17"/>
      <c r="AS135" s="17"/>
      <c r="AT135" s="17"/>
      <c r="AU135" s="17"/>
      <c r="AV135" s="17"/>
      <c r="AW135" s="17"/>
      <c r="AX135" s="17"/>
      <c r="AY135" s="17"/>
      <c r="AZ135" s="9"/>
      <c r="BA135" s="7"/>
      <c r="BB135" s="12">
        <f t="shared" si="13"/>
        <v>1.9941281738735015</v>
      </c>
      <c r="BC135" s="11">
        <f t="shared" si="14"/>
        <v>3.3554290960408935</v>
      </c>
      <c r="BD135" s="8"/>
      <c r="BE135" s="8"/>
      <c r="BF135" s="8"/>
      <c r="BG135" s="8"/>
      <c r="BH135" s="8"/>
      <c r="BI135" s="8"/>
      <c r="BJ135" s="8"/>
      <c r="BK135" s="8"/>
      <c r="BL135" s="9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</row>
    <row r="136" spans="19:90" x14ac:dyDescent="0.25">
      <c r="S136" s="17"/>
      <c r="T136" s="10">
        <v>2272.1992332761802</v>
      </c>
      <c r="U136" s="11">
        <v>131.22182210378301</v>
      </c>
      <c r="V136" s="11">
        <v>2140.97741117239</v>
      </c>
      <c r="W136" s="12">
        <v>99.668605638525094</v>
      </c>
      <c r="X136" s="12">
        <v>4.66860563852509</v>
      </c>
      <c r="Y136" s="13">
        <v>95</v>
      </c>
      <c r="Z136" s="83"/>
      <c r="AA136" s="58">
        <f t="shared" si="8"/>
        <v>4.3864377814623892E-2</v>
      </c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67">
        <f t="shared" si="9"/>
        <v>49.834302819262547</v>
      </c>
      <c r="AO136" s="65">
        <f t="shared" si="10"/>
        <v>1817.7593866209443</v>
      </c>
      <c r="AP136" s="64">
        <f t="shared" si="11"/>
        <v>24.917151409631273</v>
      </c>
      <c r="AQ136" s="65">
        <f t="shared" si="12"/>
        <v>2044.9793099485621</v>
      </c>
      <c r="AR136" s="17"/>
      <c r="AS136" s="17"/>
      <c r="AT136" s="17"/>
      <c r="AU136" s="17"/>
      <c r="AV136" s="17"/>
      <c r="AW136" s="17"/>
      <c r="AX136" s="17"/>
      <c r="AY136" s="17"/>
      <c r="AZ136" s="9"/>
      <c r="BA136" s="7"/>
      <c r="BB136" s="12">
        <f t="shared" si="13"/>
        <v>1.9985583825337396</v>
      </c>
      <c r="BC136" s="11">
        <f t="shared" si="14"/>
        <v>3.3564464089575199</v>
      </c>
      <c r="BD136" s="8"/>
      <c r="BE136" s="8"/>
      <c r="BF136" s="8"/>
      <c r="BG136" s="8"/>
      <c r="BH136" s="8"/>
      <c r="BI136" s="8"/>
      <c r="BJ136" s="8"/>
      <c r="BK136" s="8"/>
      <c r="BL136" s="9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</row>
    <row r="137" spans="19:90" x14ac:dyDescent="0.25">
      <c r="S137" s="17"/>
      <c r="T137" s="10">
        <v>2277.4814234324899</v>
      </c>
      <c r="U137" s="11">
        <v>130.44236695156201</v>
      </c>
      <c r="V137" s="11">
        <v>2147.03905648093</v>
      </c>
      <c r="W137" s="12">
        <v>100.68007193878</v>
      </c>
      <c r="X137" s="12">
        <v>4.6800719387795597</v>
      </c>
      <c r="Y137" s="13">
        <v>96</v>
      </c>
      <c r="Z137" s="83"/>
      <c r="AA137" s="58">
        <f t="shared" ref="AA137:AA171" si="15">W137/T137</f>
        <v>4.4206758791929354E-2</v>
      </c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67">
        <f t="shared" ref="AN137:AN171" si="16">0.5*W137</f>
        <v>50.340035969390001</v>
      </c>
      <c r="AO137" s="65">
        <f t="shared" ref="AO137:AO169" si="17">0.8*T137</f>
        <v>1821.9851387459921</v>
      </c>
      <c r="AP137" s="64">
        <f t="shared" ref="AP137:AP171" si="18">0.25*W137</f>
        <v>25.170017984695001</v>
      </c>
      <c r="AQ137" s="65">
        <f t="shared" ref="AQ137:AQ171" si="19">0.9*T137</f>
        <v>2049.7332810892408</v>
      </c>
      <c r="AR137" s="17"/>
      <c r="AS137" s="17"/>
      <c r="AT137" s="17"/>
      <c r="AU137" s="17"/>
      <c r="AV137" s="17"/>
      <c r="AW137" s="17"/>
      <c r="AX137" s="17"/>
      <c r="AY137" s="17"/>
      <c r="AZ137" s="9"/>
      <c r="BA137" s="7"/>
      <c r="BB137" s="12">
        <f t="shared" ref="BB137:BB171" si="20">LOG(W137)</f>
        <v>2.0029435171922172</v>
      </c>
      <c r="BC137" s="11">
        <f t="shared" ref="BC137:BC171" si="21">LOG(T137)</f>
        <v>3.3574548432811873</v>
      </c>
      <c r="BD137" s="8"/>
      <c r="BE137" s="8"/>
      <c r="BF137" s="8"/>
      <c r="BG137" s="8"/>
      <c r="BH137" s="8"/>
      <c r="BI137" s="8"/>
      <c r="BJ137" s="8"/>
      <c r="BK137" s="8"/>
      <c r="BL137" s="9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</row>
    <row r="138" spans="19:90" x14ac:dyDescent="0.25">
      <c r="S138" s="17"/>
      <c r="T138" s="10">
        <v>2282.7300658290201</v>
      </c>
      <c r="U138" s="11">
        <v>129.675284121083</v>
      </c>
      <c r="V138" s="11">
        <v>2153.05478170794</v>
      </c>
      <c r="W138" s="12">
        <v>101.691461252609</v>
      </c>
      <c r="X138" s="12">
        <v>4.6914612526091704</v>
      </c>
      <c r="Y138" s="13">
        <v>97</v>
      </c>
      <c r="Z138" s="83"/>
      <c r="AA138" s="58">
        <f t="shared" si="15"/>
        <v>4.4548176227607386E-2</v>
      </c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67">
        <f t="shared" si="16"/>
        <v>50.845730626304501</v>
      </c>
      <c r="AO138" s="65">
        <f t="shared" si="17"/>
        <v>1826.1840526632161</v>
      </c>
      <c r="AP138" s="64">
        <f t="shared" si="18"/>
        <v>25.422865313152251</v>
      </c>
      <c r="AQ138" s="65">
        <f t="shared" si="19"/>
        <v>2054.4570592461182</v>
      </c>
      <c r="AR138" s="17"/>
      <c r="AS138" s="17"/>
      <c r="AT138" s="17"/>
      <c r="AU138" s="17"/>
      <c r="AV138" s="17"/>
      <c r="AW138" s="17"/>
      <c r="AX138" s="17"/>
      <c r="AY138" s="17"/>
      <c r="AZ138" s="9"/>
      <c r="BA138" s="7"/>
      <c r="BB138" s="12">
        <f t="shared" si="20"/>
        <v>2.0072844879614959</v>
      </c>
      <c r="BC138" s="11">
        <f t="shared" si="21"/>
        <v>3.3584545589488539</v>
      </c>
      <c r="BD138" s="8"/>
      <c r="BE138" s="8"/>
      <c r="BF138" s="8"/>
      <c r="BG138" s="8"/>
      <c r="BH138" s="8"/>
      <c r="BI138" s="8"/>
      <c r="BJ138" s="8"/>
      <c r="BK138" s="8"/>
      <c r="BL138" s="9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</row>
    <row r="139" spans="19:90" x14ac:dyDescent="0.25">
      <c r="S139" s="17"/>
      <c r="T139" s="10">
        <v>2287.9456908531602</v>
      </c>
      <c r="U139" s="11">
        <v>128.920288057839</v>
      </c>
      <c r="V139" s="11">
        <v>2159.0254027953201</v>
      </c>
      <c r="W139" s="12">
        <v>102.70277484738</v>
      </c>
      <c r="X139" s="12">
        <v>4.7027748473801498</v>
      </c>
      <c r="Y139" s="13">
        <v>98</v>
      </c>
      <c r="Z139" s="83"/>
      <c r="AA139" s="58">
        <f t="shared" si="15"/>
        <v>4.4888641919241884E-2</v>
      </c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67">
        <f t="shared" si="16"/>
        <v>51.351387423689999</v>
      </c>
      <c r="AO139" s="65">
        <f t="shared" si="17"/>
        <v>1830.3565526825282</v>
      </c>
      <c r="AP139" s="64">
        <f t="shared" si="18"/>
        <v>25.675693711845</v>
      </c>
      <c r="AQ139" s="65">
        <f t="shared" si="19"/>
        <v>2059.1511217678444</v>
      </c>
      <c r="AR139" s="17"/>
      <c r="AS139" s="17"/>
      <c r="AT139" s="17"/>
      <c r="AU139" s="17"/>
      <c r="AV139" s="17"/>
      <c r="AW139" s="17"/>
      <c r="AX139" s="17"/>
      <c r="AY139" s="17"/>
      <c r="AZ139" s="9"/>
      <c r="BA139" s="7"/>
      <c r="BB139" s="12">
        <f t="shared" si="20"/>
        <v>2.011582177624788</v>
      </c>
      <c r="BC139" s="11">
        <f t="shared" si="21"/>
        <v>3.3594457113610563</v>
      </c>
      <c r="BD139" s="8"/>
      <c r="BE139" s="8"/>
      <c r="BF139" s="8"/>
      <c r="BG139" s="8"/>
      <c r="BH139" s="8"/>
      <c r="BI139" s="8"/>
      <c r="BJ139" s="8"/>
      <c r="BK139" s="8"/>
      <c r="BL139" s="9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</row>
    <row r="140" spans="19:90" x14ac:dyDescent="0.25">
      <c r="S140" s="17"/>
      <c r="T140" s="10">
        <v>2293.1288146880902</v>
      </c>
      <c r="U140" s="11">
        <v>128.17710164950401</v>
      </c>
      <c r="V140" s="11">
        <v>2164.9517130385898</v>
      </c>
      <c r="W140" s="12">
        <v>103.714013956074</v>
      </c>
      <c r="X140" s="12">
        <v>4.7140139560735896</v>
      </c>
      <c r="Y140" s="13">
        <v>99</v>
      </c>
      <c r="Z140" s="83"/>
      <c r="AA140" s="58">
        <f t="shared" si="15"/>
        <v>4.522816742424525E-2</v>
      </c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67">
        <f t="shared" si="16"/>
        <v>51.857006978036999</v>
      </c>
      <c r="AO140" s="65">
        <f t="shared" si="17"/>
        <v>1834.5030517504722</v>
      </c>
      <c r="AP140" s="64">
        <f t="shared" si="18"/>
        <v>25.9285034890185</v>
      </c>
      <c r="AQ140" s="65">
        <f t="shared" si="19"/>
        <v>2063.8159332192813</v>
      </c>
      <c r="AR140" s="17"/>
      <c r="AS140" s="17"/>
      <c r="AT140" s="17"/>
      <c r="AU140" s="17"/>
      <c r="AV140" s="17"/>
      <c r="AW140" s="17"/>
      <c r="AX140" s="17"/>
      <c r="AY140" s="17"/>
      <c r="AZ140" s="9"/>
      <c r="BA140" s="7"/>
      <c r="BB140" s="12">
        <f t="shared" si="20"/>
        <v>2.0158374427206511</v>
      </c>
      <c r="BC140" s="11">
        <f t="shared" si="21"/>
        <v>3.3604284515624312</v>
      </c>
      <c r="BD140" s="8"/>
      <c r="BE140" s="8"/>
      <c r="BF140" s="8"/>
      <c r="BG140" s="8"/>
      <c r="BH140" s="8"/>
      <c r="BI140" s="8"/>
      <c r="BJ140" s="8"/>
      <c r="BK140" s="8"/>
      <c r="BL140" s="9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</row>
    <row r="141" spans="19:90" x14ac:dyDescent="0.25">
      <c r="S141" s="17"/>
      <c r="T141" s="10">
        <v>2298.2799398677698</v>
      </c>
      <c r="U141" s="11">
        <v>127.445455930772</v>
      </c>
      <c r="V141" s="11">
        <v>2170.8344839369902</v>
      </c>
      <c r="W141" s="12">
        <v>104.72517977861</v>
      </c>
      <c r="X141" s="12">
        <v>4.7251797786099301</v>
      </c>
      <c r="Y141" s="13">
        <v>100</v>
      </c>
      <c r="Z141" s="83"/>
      <c r="AA141" s="58">
        <f t="shared" si="15"/>
        <v>4.5566764066450188E-2</v>
      </c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67">
        <f t="shared" si="16"/>
        <v>52.362589889304999</v>
      </c>
      <c r="AO141" s="65">
        <f t="shared" si="17"/>
        <v>1838.6239518942159</v>
      </c>
      <c r="AP141" s="64">
        <f t="shared" si="18"/>
        <v>26.1812949446525</v>
      </c>
      <c r="AQ141" s="65">
        <f t="shared" si="19"/>
        <v>2068.4519458809928</v>
      </c>
      <c r="AR141" s="17"/>
      <c r="AS141" s="17"/>
      <c r="AT141" s="17"/>
      <c r="AU141" s="17"/>
      <c r="AV141" s="17"/>
      <c r="AW141" s="17"/>
      <c r="AX141" s="17"/>
      <c r="AY141" s="17"/>
      <c r="AZ141" s="9"/>
      <c r="BA141" s="7"/>
      <c r="BB141" s="12">
        <f t="shared" si="20"/>
        <v>2.0200511145743532</v>
      </c>
      <c r="BC141" s="11">
        <f t="shared" si="21"/>
        <v>3.3614029264128797</v>
      </c>
      <c r="BD141" s="8"/>
      <c r="BE141" s="8"/>
      <c r="BF141" s="8"/>
      <c r="BG141" s="8"/>
      <c r="BH141" s="8"/>
      <c r="BI141" s="8"/>
      <c r="BJ141" s="8"/>
      <c r="BK141" s="8"/>
      <c r="BL141" s="9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</row>
    <row r="142" spans="19:90" x14ac:dyDescent="0.25">
      <c r="S142" s="17"/>
      <c r="T142" s="10">
        <v>2303.3995558031902</v>
      </c>
      <c r="U142" s="11">
        <v>126.72508979956</v>
      </c>
      <c r="V142" s="11">
        <v>2176.6744660036302</v>
      </c>
      <c r="W142" s="12">
        <v>105.736273483107</v>
      </c>
      <c r="X142" s="12">
        <v>4.7362734831070696</v>
      </c>
      <c r="Y142" s="13">
        <v>101</v>
      </c>
      <c r="Z142" s="83"/>
      <c r="AA142" s="58">
        <f t="shared" si="15"/>
        <v>4.5904442942482464E-2</v>
      </c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67">
        <f t="shared" si="16"/>
        <v>52.868136741553499</v>
      </c>
      <c r="AO142" s="65">
        <f t="shared" si="17"/>
        <v>1842.7196446425523</v>
      </c>
      <c r="AP142" s="64">
        <f t="shared" si="18"/>
        <v>26.43406837077675</v>
      </c>
      <c r="AQ142" s="65">
        <f t="shared" si="19"/>
        <v>2073.0596002228713</v>
      </c>
      <c r="AR142" s="17"/>
      <c r="AS142" s="17"/>
      <c r="AT142" s="17"/>
      <c r="AU142" s="17"/>
      <c r="AV142" s="17"/>
      <c r="AW142" s="17"/>
      <c r="AX142" s="17"/>
      <c r="AY142" s="17"/>
      <c r="AZ142" s="9"/>
      <c r="BA142" s="7"/>
      <c r="BB142" s="12">
        <f t="shared" si="20"/>
        <v>2.0242240002790211</v>
      </c>
      <c r="BC142" s="11">
        <f t="shared" si="21"/>
        <v>3.3623692787499668</v>
      </c>
      <c r="BD142" s="8"/>
      <c r="BE142" s="8"/>
      <c r="BF142" s="8"/>
      <c r="BG142" s="8"/>
      <c r="BH142" s="8"/>
      <c r="BI142" s="8"/>
      <c r="BJ142" s="8"/>
      <c r="BK142" s="8"/>
      <c r="BL142" s="9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</row>
    <row r="143" spans="19:90" x14ac:dyDescent="0.25">
      <c r="S143" s="17"/>
      <c r="T143" s="10">
        <v>2308.4881392818402</v>
      </c>
      <c r="U143" s="11">
        <v>126.01574974415099</v>
      </c>
      <c r="V143" s="11">
        <v>2182.4723895376901</v>
      </c>
      <c r="W143" s="12">
        <v>106.747296207076</v>
      </c>
      <c r="X143" s="12">
        <v>4.7472962070761504</v>
      </c>
      <c r="Y143" s="13">
        <v>102</v>
      </c>
      <c r="Z143" s="83"/>
      <c r="AA143" s="58">
        <f t="shared" si="15"/>
        <v>4.6241214927915802E-2</v>
      </c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67">
        <f t="shared" si="16"/>
        <v>53.373648103538002</v>
      </c>
      <c r="AO143" s="65">
        <f t="shared" si="17"/>
        <v>1846.7905114254722</v>
      </c>
      <c r="AP143" s="64">
        <f t="shared" si="18"/>
        <v>26.686824051769001</v>
      </c>
      <c r="AQ143" s="65">
        <f t="shared" si="19"/>
        <v>2077.6393253536562</v>
      </c>
      <c r="AR143" s="17"/>
      <c r="AS143" s="17"/>
      <c r="AT143" s="17"/>
      <c r="AU143" s="17"/>
      <c r="AV143" s="17"/>
      <c r="AW143" s="17"/>
      <c r="AX143" s="17"/>
      <c r="AY143" s="17"/>
      <c r="AZ143" s="9"/>
      <c r="BA143" s="7"/>
      <c r="BB143" s="12">
        <f t="shared" si="20"/>
        <v>2.0283568836294443</v>
      </c>
      <c r="BC143" s="11">
        <f t="shared" si="21"/>
        <v>3.3633276475431355</v>
      </c>
      <c r="BD143" s="8"/>
      <c r="BE143" s="8"/>
      <c r="BF143" s="8"/>
      <c r="BG143" s="8"/>
      <c r="BH143" s="8"/>
      <c r="BI143" s="8"/>
      <c r="BJ143" s="8"/>
      <c r="BK143" s="8"/>
      <c r="BL143" s="9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</row>
    <row r="144" spans="19:90" x14ac:dyDescent="0.25">
      <c r="S144" s="17"/>
      <c r="T144" s="10">
        <v>2313.5461549419401</v>
      </c>
      <c r="U144" s="11">
        <v>125.31718958084301</v>
      </c>
      <c r="V144" s="11">
        <v>2188.2289653611001</v>
      </c>
      <c r="W144" s="12">
        <v>107.758249058559</v>
      </c>
      <c r="X144" s="12">
        <v>4.7582490585589499</v>
      </c>
      <c r="Y144" s="13">
        <v>103</v>
      </c>
      <c r="Z144" s="83"/>
      <c r="AA144" s="58">
        <f t="shared" si="15"/>
        <v>4.6577090683225755E-2</v>
      </c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67">
        <f t="shared" si="16"/>
        <v>53.879124529279501</v>
      </c>
      <c r="AO144" s="65">
        <f t="shared" si="17"/>
        <v>1850.8369239535523</v>
      </c>
      <c r="AP144" s="64">
        <f t="shared" si="18"/>
        <v>26.939562264639751</v>
      </c>
      <c r="AQ144" s="65">
        <f t="shared" si="19"/>
        <v>2082.191539447746</v>
      </c>
      <c r="AR144" s="17"/>
      <c r="AS144" s="17"/>
      <c r="AT144" s="17"/>
      <c r="AU144" s="17"/>
      <c r="AV144" s="17"/>
      <c r="AW144" s="17"/>
      <c r="AX144" s="17"/>
      <c r="AY144" s="17"/>
      <c r="AZ144" s="9"/>
      <c r="BA144" s="7"/>
      <c r="BB144" s="12">
        <f t="shared" si="20"/>
        <v>2.0324505260112922</v>
      </c>
      <c r="BC144" s="11">
        <f t="shared" si="21"/>
        <v>3.3642781680402165</v>
      </c>
      <c r="BD144" s="8"/>
      <c r="BE144" s="8"/>
      <c r="BF144" s="8"/>
      <c r="BG144" s="8"/>
      <c r="BH144" s="8"/>
      <c r="BI144" s="8"/>
      <c r="BJ144" s="8"/>
      <c r="BK144" s="8"/>
      <c r="BL144" s="9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</row>
    <row r="145" spans="19:90" x14ac:dyDescent="0.25">
      <c r="S145" s="17"/>
      <c r="T145" s="10">
        <v>2318.5740557230301</v>
      </c>
      <c r="U145" s="11">
        <v>124.629170201688</v>
      </c>
      <c r="V145" s="11">
        <v>2193.94488552134</v>
      </c>
      <c r="W145" s="12">
        <v>108.76913311721</v>
      </c>
      <c r="X145" s="12">
        <v>4.7691331172101501</v>
      </c>
      <c r="Y145" s="13">
        <v>104</v>
      </c>
      <c r="Z145" s="83"/>
      <c r="AA145" s="58">
        <f t="shared" si="15"/>
        <v>4.6912080659546218E-2</v>
      </c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67">
        <f t="shared" si="16"/>
        <v>54.384566558605002</v>
      </c>
      <c r="AO145" s="65">
        <f t="shared" si="17"/>
        <v>1854.8592445784243</v>
      </c>
      <c r="AP145" s="64">
        <f t="shared" si="18"/>
        <v>27.192283279302501</v>
      </c>
      <c r="AQ145" s="65">
        <f t="shared" si="19"/>
        <v>2086.7166501507272</v>
      </c>
      <c r="AR145" s="17"/>
      <c r="AS145" s="17"/>
      <c r="AT145" s="17"/>
      <c r="AU145" s="17"/>
      <c r="AV145" s="17"/>
      <c r="AW145" s="17"/>
      <c r="AX145" s="17"/>
      <c r="AY145" s="17"/>
      <c r="AZ145" s="9"/>
      <c r="BA145" s="7"/>
      <c r="BB145" s="12">
        <f t="shared" si="20"/>
        <v>2.0365056672482544</v>
      </c>
      <c r="BC145" s="11">
        <f t="shared" si="21"/>
        <v>3.3652209719067119</v>
      </c>
      <c r="BD145" s="8"/>
      <c r="BE145" s="8"/>
      <c r="BF145" s="8"/>
      <c r="BG145" s="8"/>
      <c r="BH145" s="8"/>
      <c r="BI145" s="8"/>
      <c r="BJ145" s="8"/>
      <c r="BK145" s="8"/>
      <c r="BL145" s="9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</row>
    <row r="146" spans="19:90" x14ac:dyDescent="0.25">
      <c r="S146" s="17"/>
      <c r="T146" s="10">
        <v>2323.5722832945098</v>
      </c>
      <c r="U146" s="11">
        <v>123.951459331951</v>
      </c>
      <c r="V146" s="11">
        <v>2199.6208239625598</v>
      </c>
      <c r="W146" s="12">
        <v>109.77994943532801</v>
      </c>
      <c r="X146" s="12">
        <v>4.7799494353279703</v>
      </c>
      <c r="Y146" s="13">
        <v>105</v>
      </c>
      <c r="Z146" s="83"/>
      <c r="AA146" s="58">
        <f t="shared" si="15"/>
        <v>4.7246195104236201E-2</v>
      </c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67">
        <f t="shared" si="16"/>
        <v>54.889974717664003</v>
      </c>
      <c r="AO146" s="65">
        <f t="shared" si="17"/>
        <v>1858.857826635608</v>
      </c>
      <c r="AP146" s="64">
        <f t="shared" si="18"/>
        <v>27.444987358832002</v>
      </c>
      <c r="AQ146" s="65">
        <f t="shared" si="19"/>
        <v>2091.2150549650587</v>
      </c>
      <c r="AR146" s="17"/>
      <c r="AS146" s="17"/>
      <c r="AT146" s="17"/>
      <c r="AU146" s="17"/>
      <c r="AV146" s="17"/>
      <c r="AW146" s="17"/>
      <c r="AX146" s="17"/>
      <c r="AY146" s="17"/>
      <c r="AZ146" s="9"/>
      <c r="BA146" s="7"/>
      <c r="BB146" s="12">
        <f t="shared" si="20"/>
        <v>2.0405230264094958</v>
      </c>
      <c r="BC146" s="11">
        <f t="shared" si="21"/>
        <v>3.3661561873583126</v>
      </c>
      <c r="BD146" s="8"/>
      <c r="BE146" s="8"/>
      <c r="BF146" s="8"/>
      <c r="BG146" s="8"/>
      <c r="BH146" s="8"/>
      <c r="BI146" s="8"/>
      <c r="BJ146" s="8"/>
      <c r="BK146" s="8"/>
      <c r="BL146" s="9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</row>
    <row r="147" spans="19:90" x14ac:dyDescent="0.25">
      <c r="S147" s="17"/>
      <c r="T147" s="10">
        <v>2328.5412684632702</v>
      </c>
      <c r="U147" s="11">
        <v>123.28383129686399</v>
      </c>
      <c r="V147" s="11">
        <v>2205.2574371664</v>
      </c>
      <c r="W147" s="12">
        <v>110.790699038836</v>
      </c>
      <c r="X147" s="12">
        <v>4.79069903883605</v>
      </c>
      <c r="Y147" s="13">
        <v>106</v>
      </c>
      <c r="Z147" s="83"/>
      <c r="AA147" s="58">
        <f t="shared" si="15"/>
        <v>4.7579444066264173E-2</v>
      </c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67">
        <f t="shared" si="16"/>
        <v>55.395349519417998</v>
      </c>
      <c r="AO147" s="65">
        <f t="shared" si="17"/>
        <v>1862.8330147706163</v>
      </c>
      <c r="AP147" s="64">
        <f t="shared" si="18"/>
        <v>27.697674759708999</v>
      </c>
      <c r="AQ147" s="65">
        <f t="shared" si="19"/>
        <v>2095.6871416169433</v>
      </c>
      <c r="AR147" s="17"/>
      <c r="AS147" s="17"/>
      <c r="AT147" s="17"/>
      <c r="AU147" s="17"/>
      <c r="AV147" s="17"/>
      <c r="AW147" s="17"/>
      <c r="AX147" s="17"/>
      <c r="AY147" s="17"/>
      <c r="AZ147" s="9"/>
      <c r="BA147" s="7"/>
      <c r="BB147" s="12">
        <f t="shared" si="20"/>
        <v>2.0445033025796073</v>
      </c>
      <c r="BC147" s="11">
        <f t="shared" si="21"/>
        <v>3.3670839392870251</v>
      </c>
      <c r="BD147" s="8"/>
      <c r="BE147" s="8"/>
      <c r="BF147" s="8"/>
      <c r="BG147" s="8"/>
      <c r="BH147" s="8"/>
      <c r="BI147" s="8"/>
      <c r="BJ147" s="8"/>
      <c r="BK147" s="8"/>
      <c r="BL147" s="9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</row>
    <row r="148" spans="19:90" x14ac:dyDescent="0.25">
      <c r="S148" s="17"/>
      <c r="T148" s="10">
        <v>2333.48143156177</v>
      </c>
      <c r="U148" s="11">
        <v>122.626066797337</v>
      </c>
      <c r="V148" s="11">
        <v>2210.8553647644399</v>
      </c>
      <c r="W148" s="12">
        <v>111.801382928219</v>
      </c>
      <c r="X148" s="12">
        <v>4.8013829282194704</v>
      </c>
      <c r="Y148" s="13">
        <v>107</v>
      </c>
      <c r="Z148" s="83"/>
      <c r="AA148" s="58">
        <f t="shared" si="15"/>
        <v>4.7911837401419445E-2</v>
      </c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67">
        <f t="shared" si="16"/>
        <v>55.900691464109499</v>
      </c>
      <c r="AO148" s="65">
        <f t="shared" si="17"/>
        <v>1866.785145249416</v>
      </c>
      <c r="AP148" s="64">
        <f t="shared" si="18"/>
        <v>27.95034573205475</v>
      </c>
      <c r="AQ148" s="65">
        <f t="shared" si="19"/>
        <v>2100.1332884055932</v>
      </c>
      <c r="AR148" s="17"/>
      <c r="AS148" s="17"/>
      <c r="AT148" s="17"/>
      <c r="AU148" s="17"/>
      <c r="AV148" s="17"/>
      <c r="AW148" s="17"/>
      <c r="AX148" s="17"/>
      <c r="AY148" s="17"/>
      <c r="AZ148" s="9"/>
      <c r="BA148" s="7"/>
      <c r="BB148" s="12">
        <f t="shared" si="20"/>
        <v>2.0484471755931577</v>
      </c>
      <c r="BC148" s="11">
        <f t="shared" si="21"/>
        <v>3.3680043493813008</v>
      </c>
      <c r="BD148" s="8"/>
      <c r="BE148" s="8"/>
      <c r="BF148" s="8"/>
      <c r="BG148" s="8"/>
      <c r="BH148" s="8"/>
      <c r="BI148" s="8"/>
      <c r="BJ148" s="8"/>
      <c r="BK148" s="8"/>
      <c r="BL148" s="9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</row>
    <row r="149" spans="19:90" x14ac:dyDescent="0.25">
      <c r="S149" s="17"/>
      <c r="T149" s="10">
        <v>2338.3931828178402</v>
      </c>
      <c r="U149" s="11">
        <v>121.97795269425499</v>
      </c>
      <c r="V149" s="11">
        <v>2216.4152301235899</v>
      </c>
      <c r="W149" s="12">
        <v>112.81200207941799</v>
      </c>
      <c r="X149" s="12">
        <v>4.8120020794175602</v>
      </c>
      <c r="Y149" s="13">
        <v>108</v>
      </c>
      <c r="Z149" s="83"/>
      <c r="AA149" s="58">
        <f t="shared" si="15"/>
        <v>4.8243384777352044E-2</v>
      </c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67">
        <f t="shared" si="16"/>
        <v>56.406001039708997</v>
      </c>
      <c r="AO149" s="65">
        <f t="shared" si="17"/>
        <v>1870.7145462542721</v>
      </c>
      <c r="AP149" s="64">
        <f t="shared" si="18"/>
        <v>28.203000519854498</v>
      </c>
      <c r="AQ149" s="65">
        <f t="shared" si="19"/>
        <v>2104.5538645360562</v>
      </c>
      <c r="AR149" s="17"/>
      <c r="AS149" s="17"/>
      <c r="AT149" s="17"/>
      <c r="AU149" s="17"/>
      <c r="AV149" s="17"/>
      <c r="AW149" s="17"/>
      <c r="AX149" s="17"/>
      <c r="AY149" s="17"/>
      <c r="AZ149" s="9"/>
      <c r="BA149" s="7"/>
      <c r="BB149" s="12">
        <f t="shared" si="20"/>
        <v>2.0523553067357714</v>
      </c>
      <c r="BC149" s="11">
        <f t="shared" si="21"/>
        <v>3.3689175362405406</v>
      </c>
      <c r="BD149" s="8"/>
      <c r="BE149" s="8"/>
      <c r="BF149" s="8"/>
      <c r="BG149" s="8"/>
      <c r="BH149" s="8"/>
      <c r="BI149" s="8"/>
      <c r="BJ149" s="8"/>
      <c r="BK149" s="8"/>
      <c r="BL149" s="9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</row>
    <row r="150" spans="19:90" x14ac:dyDescent="0.25">
      <c r="S150" s="17"/>
      <c r="T150" s="10">
        <v>2343.2769227069698</v>
      </c>
      <c r="U150" s="11">
        <v>121.339281800995</v>
      </c>
      <c r="V150" s="11">
        <v>2221.9376409059801</v>
      </c>
      <c r="W150" s="12">
        <v>113.82255744467599</v>
      </c>
      <c r="X150" s="12">
        <v>4.8225574446758497</v>
      </c>
      <c r="Y150" s="13">
        <v>109</v>
      </c>
      <c r="Z150" s="83"/>
      <c r="AA150" s="58">
        <f t="shared" si="15"/>
        <v>4.8574095678451605E-2</v>
      </c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67">
        <f t="shared" si="16"/>
        <v>56.911278722337997</v>
      </c>
      <c r="AO150" s="65">
        <f t="shared" si="17"/>
        <v>1874.6215381655759</v>
      </c>
      <c r="AP150" s="64">
        <f t="shared" si="18"/>
        <v>28.455639361168998</v>
      </c>
      <c r="AQ150" s="65">
        <f t="shared" si="19"/>
        <v>2108.949230436273</v>
      </c>
      <c r="AR150" s="17"/>
      <c r="AS150" s="17"/>
      <c r="AT150" s="17"/>
      <c r="AU150" s="17"/>
      <c r="AV150" s="17"/>
      <c r="AW150" s="17"/>
      <c r="AX150" s="17"/>
      <c r="AY150" s="17"/>
      <c r="AZ150" s="9"/>
      <c r="BA150" s="7"/>
      <c r="BB150" s="12">
        <f t="shared" si="20"/>
        <v>2.0562283394135172</v>
      </c>
      <c r="BC150" s="11">
        <f t="shared" si="21"/>
        <v>3.3698236154842443</v>
      </c>
      <c r="BD150" s="8"/>
      <c r="BE150" s="8"/>
      <c r="BF150" s="8"/>
      <c r="BG150" s="8"/>
      <c r="BH150" s="8"/>
      <c r="BI150" s="8"/>
      <c r="BJ150" s="8"/>
      <c r="BK150" s="8"/>
      <c r="BL150" s="9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</row>
    <row r="151" spans="19:90" x14ac:dyDescent="0.25">
      <c r="S151" s="17"/>
      <c r="T151" s="10">
        <v>2348.1330422884898</v>
      </c>
      <c r="U151" s="11">
        <v>120.709852683882</v>
      </c>
      <c r="V151" s="11">
        <v>2227.4231896045999</v>
      </c>
      <c r="W151" s="12">
        <v>114.83304995336</v>
      </c>
      <c r="X151" s="12">
        <v>4.8330499533596001</v>
      </c>
      <c r="Y151" s="13">
        <v>110</v>
      </c>
      <c r="Z151" s="83"/>
      <c r="AA151" s="58">
        <f t="shared" si="15"/>
        <v>4.8903979410571959E-2</v>
      </c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67">
        <f t="shared" si="16"/>
        <v>57.416524976680002</v>
      </c>
      <c r="AO151" s="65">
        <f t="shared" si="17"/>
        <v>1878.506433830792</v>
      </c>
      <c r="AP151" s="64">
        <f t="shared" si="18"/>
        <v>28.708262488340001</v>
      </c>
      <c r="AQ151" s="65">
        <f t="shared" si="19"/>
        <v>2113.3197380596407</v>
      </c>
      <c r="AR151" s="17"/>
      <c r="AS151" s="17"/>
      <c r="AT151" s="17"/>
      <c r="AU151" s="17"/>
      <c r="AV151" s="17"/>
      <c r="AW151" s="17"/>
      <c r="AX151" s="17"/>
      <c r="AY151" s="17"/>
      <c r="AZ151" s="9"/>
      <c r="BA151" s="7"/>
      <c r="BB151" s="12">
        <f t="shared" si="20"/>
        <v>2.0600668997923952</v>
      </c>
      <c r="BC151" s="11">
        <f t="shared" si="21"/>
        <v>3.3707226998561826</v>
      </c>
      <c r="BD151" s="8"/>
      <c r="BE151" s="8"/>
      <c r="BF151" s="8"/>
      <c r="BG151" s="8"/>
      <c r="BH151" s="8"/>
      <c r="BI151" s="8"/>
      <c r="BJ151" s="8"/>
      <c r="BK151" s="8"/>
      <c r="BL151" s="9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</row>
    <row r="152" spans="19:90" x14ac:dyDescent="0.25">
      <c r="S152" s="17"/>
      <c r="T152" s="10">
        <v>2352.9619235262098</v>
      </c>
      <c r="U152" s="11">
        <v>120.089469470206</v>
      </c>
      <c r="V152" s="11">
        <v>2232.8724540560002</v>
      </c>
      <c r="W152" s="12">
        <v>115.84348051273101</v>
      </c>
      <c r="X152" s="12">
        <v>4.8434805127309399</v>
      </c>
      <c r="Y152" s="13">
        <v>111</v>
      </c>
      <c r="Z152" s="83"/>
      <c r="AA152" s="58">
        <f t="shared" si="15"/>
        <v>4.9233045105602453E-2</v>
      </c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67">
        <f t="shared" si="16"/>
        <v>57.921740256365503</v>
      </c>
      <c r="AO152" s="65">
        <f t="shared" si="17"/>
        <v>1882.369538820968</v>
      </c>
      <c r="AP152" s="64">
        <f t="shared" si="18"/>
        <v>28.960870128182751</v>
      </c>
      <c r="AQ152" s="65">
        <f t="shared" si="19"/>
        <v>2117.6657311735889</v>
      </c>
      <c r="AR152" s="17"/>
      <c r="AS152" s="17"/>
      <c r="AT152" s="17"/>
      <c r="AU152" s="17"/>
      <c r="AV152" s="17"/>
      <c r="AW152" s="17"/>
      <c r="AX152" s="17"/>
      <c r="AY152" s="17"/>
      <c r="AZ152" s="9"/>
      <c r="BA152" s="7"/>
      <c r="BB152" s="12">
        <f t="shared" si="20"/>
        <v>2.063871597409404</v>
      </c>
      <c r="BC152" s="11">
        <f t="shared" si="21"/>
        <v>3.3716148993238089</v>
      </c>
      <c r="BD152" s="8"/>
      <c r="BE152" s="8"/>
      <c r="BF152" s="8"/>
      <c r="BG152" s="8"/>
      <c r="BH152" s="8"/>
      <c r="BI152" s="8"/>
      <c r="BJ152" s="8"/>
      <c r="BK152" s="8"/>
      <c r="BL152" s="9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</row>
    <row r="153" spans="19:90" x14ac:dyDescent="0.25">
      <c r="S153" s="17"/>
      <c r="T153" s="10">
        <v>2357.7639395946899</v>
      </c>
      <c r="U153" s="11">
        <v>119.47794166352099</v>
      </c>
      <c r="V153" s="11">
        <v>2238.2859979311702</v>
      </c>
      <c r="W153" s="12">
        <v>116.85385000869201</v>
      </c>
      <c r="X153" s="12">
        <v>4.8538500086916399</v>
      </c>
      <c r="Y153" s="13">
        <v>112</v>
      </c>
      <c r="Z153" s="83"/>
      <c r="AA153" s="58">
        <f t="shared" si="15"/>
        <v>4.9561301725896997E-2</v>
      </c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67">
        <f t="shared" si="16"/>
        <v>58.426925004346003</v>
      </c>
      <c r="AO153" s="65">
        <f t="shared" si="17"/>
        <v>1886.211151675752</v>
      </c>
      <c r="AP153" s="64">
        <f t="shared" si="18"/>
        <v>29.213462502173002</v>
      </c>
      <c r="AQ153" s="65">
        <f t="shared" si="19"/>
        <v>2121.9875456352211</v>
      </c>
      <c r="AR153" s="17"/>
      <c r="AS153" s="17"/>
      <c r="AT153" s="17"/>
      <c r="AU153" s="17"/>
      <c r="AV153" s="17"/>
      <c r="AW153" s="17"/>
      <c r="AX153" s="17"/>
      <c r="AY153" s="17"/>
      <c r="AZ153" s="9"/>
      <c r="BA153" s="7"/>
      <c r="BB153" s="12">
        <f t="shared" si="20"/>
        <v>2.0676430257567904</v>
      </c>
      <c r="BC153" s="11">
        <f t="shared" si="21"/>
        <v>3.3725003211732298</v>
      </c>
      <c r="BD153" s="8"/>
      <c r="BE153" s="8"/>
      <c r="BF153" s="8"/>
      <c r="BG153" s="8"/>
      <c r="BH153" s="8"/>
      <c r="BI153" s="8"/>
      <c r="BJ153" s="8"/>
      <c r="BK153" s="8"/>
      <c r="BL153" s="9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</row>
    <row r="154" spans="19:90" x14ac:dyDescent="0.25">
      <c r="S154" s="17"/>
      <c r="T154" s="10">
        <v>2362.53945517179</v>
      </c>
      <c r="U154" s="11">
        <v>118.875083965947</v>
      </c>
      <c r="V154" s="11">
        <v>2243.6643712058499</v>
      </c>
      <c r="W154" s="12">
        <v>117.86415930649299</v>
      </c>
      <c r="X154" s="12">
        <v>4.8641593064934003</v>
      </c>
      <c r="Y154" s="13">
        <v>113</v>
      </c>
      <c r="Z154" s="83"/>
      <c r="AA154" s="58">
        <f t="shared" si="15"/>
        <v>4.9888758068560003E-2</v>
      </c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67">
        <f t="shared" si="16"/>
        <v>58.932079653246497</v>
      </c>
      <c r="AO154" s="65">
        <f t="shared" si="17"/>
        <v>1890.031564137432</v>
      </c>
      <c r="AP154" s="64">
        <f t="shared" si="18"/>
        <v>29.466039826623248</v>
      </c>
      <c r="AQ154" s="65">
        <f t="shared" si="19"/>
        <v>2126.2855096546109</v>
      </c>
      <c r="AR154" s="17"/>
      <c r="AS154" s="17"/>
      <c r="AT154" s="17"/>
      <c r="AU154" s="17"/>
      <c r="AV154" s="17"/>
      <c r="AW154" s="17"/>
      <c r="AX154" s="17"/>
      <c r="AY154" s="17"/>
      <c r="AZ154" s="9"/>
      <c r="BA154" s="7"/>
      <c r="BB154" s="12">
        <f t="shared" si="20"/>
        <v>2.0713817628408009</v>
      </c>
      <c r="BC154" s="11">
        <f t="shared" si="21"/>
        <v>3.3733790700999498</v>
      </c>
      <c r="BD154" s="8"/>
      <c r="BE154" s="8"/>
      <c r="BF154" s="8"/>
      <c r="BG154" s="8"/>
      <c r="BH154" s="8"/>
      <c r="BI154" s="8"/>
      <c r="BJ154" s="8"/>
      <c r="BK154" s="8"/>
      <c r="BL154" s="9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</row>
    <row r="155" spans="19:90" x14ac:dyDescent="0.25">
      <c r="S155" s="17"/>
      <c r="T155" s="10">
        <v>2367.2888267182202</v>
      </c>
      <c r="U155" s="11">
        <v>118.28071610713801</v>
      </c>
      <c r="V155" s="11">
        <v>2249.0081106110802</v>
      </c>
      <c r="W155" s="12">
        <v>118.87440925141701</v>
      </c>
      <c r="X155" s="12">
        <v>4.8744092514173802</v>
      </c>
      <c r="Y155" s="13">
        <v>114</v>
      </c>
      <c r="Z155" s="83"/>
      <c r="AA155" s="58">
        <f t="shared" si="15"/>
        <v>5.0215422769604744E-2</v>
      </c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67">
        <f t="shared" si="16"/>
        <v>59.437204625708503</v>
      </c>
      <c r="AO155" s="65">
        <f t="shared" si="17"/>
        <v>1893.8310613745762</v>
      </c>
      <c r="AP155" s="64">
        <f t="shared" si="18"/>
        <v>29.718602312854252</v>
      </c>
      <c r="AQ155" s="65">
        <f t="shared" si="19"/>
        <v>2130.5599440463984</v>
      </c>
      <c r="AR155" s="17"/>
      <c r="AS155" s="17"/>
      <c r="AT155" s="17"/>
      <c r="AU155" s="17"/>
      <c r="AV155" s="17"/>
      <c r="AW155" s="17"/>
      <c r="AX155" s="17"/>
      <c r="AY155" s="17"/>
      <c r="AZ155" s="9"/>
      <c r="BA155" s="7"/>
      <c r="BB155" s="12">
        <f t="shared" si="20"/>
        <v>2.0750883717163449</v>
      </c>
      <c r="BC155" s="11">
        <f t="shared" si="21"/>
        <v>3.3742512482956175</v>
      </c>
      <c r="BD155" s="8"/>
      <c r="BE155" s="8"/>
      <c r="BF155" s="8"/>
      <c r="BG155" s="8"/>
      <c r="BH155" s="8"/>
      <c r="BI155" s="8"/>
      <c r="BJ155" s="8"/>
      <c r="BK155" s="8"/>
      <c r="BL155" s="9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</row>
    <row r="156" spans="19:90" x14ac:dyDescent="0.25">
      <c r="S156" s="17"/>
      <c r="T156" s="10">
        <v>2372.0124027450001</v>
      </c>
      <c r="U156" s="11">
        <v>117.694662679705</v>
      </c>
      <c r="V156" s="11">
        <v>2254.3177400652899</v>
      </c>
      <c r="W156" s="12">
        <v>119.884600669425</v>
      </c>
      <c r="X156" s="12">
        <v>4.8846006694246897</v>
      </c>
      <c r="Y156" s="13">
        <v>115</v>
      </c>
      <c r="Z156" s="83"/>
      <c r="AA156" s="58">
        <f t="shared" si="15"/>
        <v>5.0541304307974572E-2</v>
      </c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67">
        <f t="shared" si="16"/>
        <v>59.942300334712499</v>
      </c>
      <c r="AO156" s="65">
        <f t="shared" si="17"/>
        <v>1897.6099221960003</v>
      </c>
      <c r="AP156" s="64">
        <f t="shared" si="18"/>
        <v>29.971150167356249</v>
      </c>
      <c r="AQ156" s="65">
        <f t="shared" si="19"/>
        <v>2134.8111624705002</v>
      </c>
      <c r="AR156" s="17"/>
      <c r="AS156" s="17"/>
      <c r="AT156" s="17"/>
      <c r="AU156" s="17"/>
      <c r="AV156" s="17"/>
      <c r="AW156" s="17"/>
      <c r="AX156" s="17"/>
      <c r="AY156" s="17"/>
      <c r="AZ156" s="9"/>
      <c r="BA156" s="7"/>
      <c r="BB156" s="12">
        <f t="shared" si="20"/>
        <v>2.0787634009987119</v>
      </c>
      <c r="BC156" s="11">
        <f t="shared" si="21"/>
        <v>3.3751169555310243</v>
      </c>
      <c r="BD156" s="8"/>
      <c r="BE156" s="8"/>
      <c r="BF156" s="8"/>
      <c r="BG156" s="8"/>
      <c r="BH156" s="8"/>
      <c r="BI156" s="8"/>
      <c r="BJ156" s="8"/>
      <c r="BK156" s="8"/>
      <c r="BL156" s="9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</row>
    <row r="157" spans="19:90" x14ac:dyDescent="0.25">
      <c r="S157" s="17"/>
      <c r="T157" s="10">
        <v>2376.7105240692699</v>
      </c>
      <c r="U157" s="11">
        <v>117.116752980794</v>
      </c>
      <c r="V157" s="11">
        <v>2259.59377108847</v>
      </c>
      <c r="W157" s="12">
        <v>120.89473436777899</v>
      </c>
      <c r="X157" s="12">
        <v>4.8947343677791899</v>
      </c>
      <c r="Y157" s="13">
        <v>116</v>
      </c>
      <c r="Z157" s="83"/>
      <c r="AA157" s="58">
        <f t="shared" si="15"/>
        <v>5.0866411009444196E-2</v>
      </c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67">
        <f t="shared" si="16"/>
        <v>60.447367183889497</v>
      </c>
      <c r="AO157" s="65">
        <f t="shared" si="17"/>
        <v>1901.368419255416</v>
      </c>
      <c r="AP157" s="64">
        <f t="shared" si="18"/>
        <v>30.223683591944749</v>
      </c>
      <c r="AQ157" s="65">
        <f t="shared" si="19"/>
        <v>2139.0394716623432</v>
      </c>
      <c r="AR157" s="17"/>
      <c r="AS157" s="17"/>
      <c r="AT157" s="17"/>
      <c r="AU157" s="17"/>
      <c r="AV157" s="17"/>
      <c r="AW157" s="17"/>
      <c r="AX157" s="17"/>
      <c r="AY157" s="17"/>
      <c r="AZ157" s="9"/>
      <c r="BA157" s="7"/>
      <c r="BB157" s="12">
        <f t="shared" si="20"/>
        <v>2.0824073853535863</v>
      </c>
      <c r="BC157" s="11">
        <f t="shared" si="21"/>
        <v>3.3759762892355143</v>
      </c>
      <c r="BD157" s="8"/>
      <c r="BE157" s="8"/>
      <c r="BF157" s="8"/>
      <c r="BG157" s="8"/>
      <c r="BH157" s="8"/>
      <c r="BI157" s="8"/>
      <c r="BJ157" s="8"/>
      <c r="BK157" s="8"/>
      <c r="BL157" s="9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</row>
    <row r="158" spans="19:90" x14ac:dyDescent="0.25">
      <c r="S158" s="17"/>
      <c r="T158" s="10">
        <v>2381.3835240592598</v>
      </c>
      <c r="U158" s="11">
        <v>116.546820859563</v>
      </c>
      <c r="V158" s="11">
        <v>2264.8367031997</v>
      </c>
      <c r="W158" s="12">
        <v>121.904811135644</v>
      </c>
      <c r="X158" s="12">
        <v>4.9048111356442901</v>
      </c>
      <c r="Y158" s="13">
        <v>117</v>
      </c>
      <c r="Z158" s="83"/>
      <c r="AA158" s="58">
        <f t="shared" si="15"/>
        <v>5.1190751050400919E-2</v>
      </c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67">
        <f t="shared" si="16"/>
        <v>60.952405567821998</v>
      </c>
      <c r="AO158" s="65">
        <f t="shared" si="17"/>
        <v>1905.1068192474079</v>
      </c>
      <c r="AP158" s="64">
        <f t="shared" si="18"/>
        <v>30.476202783910999</v>
      </c>
      <c r="AQ158" s="65">
        <f t="shared" si="19"/>
        <v>2143.2451716533337</v>
      </c>
      <c r="AR158" s="17"/>
      <c r="AS158" s="17"/>
      <c r="AT158" s="17"/>
      <c r="AU158" s="17"/>
      <c r="AV158" s="17"/>
      <c r="AW158" s="17"/>
      <c r="AX158" s="17"/>
      <c r="AY158" s="17"/>
      <c r="AZ158" s="9"/>
      <c r="BA158" s="7"/>
      <c r="BB158" s="12">
        <f t="shared" si="20"/>
        <v>2.0860208459664533</v>
      </c>
      <c r="BC158" s="11">
        <f t="shared" si="21"/>
        <v>3.3768293445730357</v>
      </c>
      <c r="BD158" s="8"/>
      <c r="BE158" s="8"/>
      <c r="BF158" s="8"/>
      <c r="BG158" s="8"/>
      <c r="BH158" s="8"/>
      <c r="BI158" s="8"/>
      <c r="BJ158" s="8"/>
      <c r="BK158" s="8"/>
      <c r="BL158" s="9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</row>
    <row r="159" spans="19:90" x14ac:dyDescent="0.25">
      <c r="S159" s="17"/>
      <c r="T159" s="10">
        <v>2386.0317288688402</v>
      </c>
      <c r="U159" s="11">
        <v>115.98470457035999</v>
      </c>
      <c r="V159" s="11">
        <v>2270.0470242984802</v>
      </c>
      <c r="W159" s="12">
        <v>122.914831744655</v>
      </c>
      <c r="X159" s="12">
        <v>4.9148317446548804</v>
      </c>
      <c r="Y159" s="13">
        <v>118</v>
      </c>
      <c r="Z159" s="83"/>
      <c r="AA159" s="58">
        <f t="shared" si="15"/>
        <v>5.1514332461507523E-2</v>
      </c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67">
        <f t="shared" si="16"/>
        <v>61.457415872327502</v>
      </c>
      <c r="AO159" s="65">
        <f t="shared" si="17"/>
        <v>1908.8253830950723</v>
      </c>
      <c r="AP159" s="64">
        <f t="shared" si="18"/>
        <v>30.728707936163751</v>
      </c>
      <c r="AQ159" s="65">
        <f t="shared" si="19"/>
        <v>2147.4285559819564</v>
      </c>
      <c r="AR159" s="17"/>
      <c r="AS159" s="17"/>
      <c r="AT159" s="17"/>
      <c r="AU159" s="17"/>
      <c r="AV159" s="17"/>
      <c r="AW159" s="17"/>
      <c r="AX159" s="17"/>
      <c r="AY159" s="17"/>
      <c r="AZ159" s="9"/>
      <c r="BA159" s="7"/>
      <c r="BB159" s="12">
        <f t="shared" si="20"/>
        <v>2.0896042909923667</v>
      </c>
      <c r="BC159" s="11">
        <f t="shared" si="21"/>
        <v>3.3776762145149748</v>
      </c>
      <c r="BD159" s="8"/>
      <c r="BE159" s="8"/>
      <c r="BF159" s="8"/>
      <c r="BG159" s="8"/>
      <c r="BH159" s="8"/>
      <c r="BI159" s="8"/>
      <c r="BJ159" s="8"/>
      <c r="BK159" s="8"/>
      <c r="BL159" s="9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</row>
    <row r="160" spans="19:90" x14ac:dyDescent="0.25">
      <c r="S160" s="17"/>
      <c r="T160" s="10">
        <v>2390.6554576623098</v>
      </c>
      <c r="U160" s="11">
        <v>115.43024663131899</v>
      </c>
      <c r="V160" s="11">
        <v>2275.2252110309901</v>
      </c>
      <c r="W160" s="12">
        <v>123.924796949466</v>
      </c>
      <c r="X160" s="12">
        <v>4.9247969494657697</v>
      </c>
      <c r="Y160" s="13">
        <v>119</v>
      </c>
      <c r="Z160" s="83"/>
      <c r="AA160" s="58">
        <f t="shared" si="15"/>
        <v>5.1837163131254901E-2</v>
      </c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67">
        <f t="shared" si="16"/>
        <v>61.962398474733</v>
      </c>
      <c r="AO160" s="65">
        <f t="shared" si="17"/>
        <v>1912.524366129848</v>
      </c>
      <c r="AP160" s="64">
        <f t="shared" si="18"/>
        <v>30.9811992373665</v>
      </c>
      <c r="AQ160" s="65">
        <f t="shared" si="19"/>
        <v>2151.5899118960788</v>
      </c>
      <c r="AR160" s="17"/>
      <c r="AS160" s="17"/>
      <c r="AT160" s="17"/>
      <c r="AU160" s="17"/>
      <c r="AV160" s="17"/>
      <c r="AW160" s="17"/>
      <c r="AX160" s="17"/>
      <c r="AY160" s="17"/>
      <c r="AZ160" s="9"/>
      <c r="BA160" s="7"/>
      <c r="BB160" s="12">
        <f t="shared" si="20"/>
        <v>2.0931582159871245</v>
      </c>
      <c r="BC160" s="11">
        <f t="shared" si="21"/>
        <v>3.3785169899099619</v>
      </c>
      <c r="BD160" s="8"/>
      <c r="BE160" s="8"/>
      <c r="BF160" s="8"/>
      <c r="BG160" s="8"/>
      <c r="BH160" s="8"/>
      <c r="BI160" s="8"/>
      <c r="BJ160" s="8"/>
      <c r="BK160" s="8"/>
      <c r="BL160" s="9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</row>
    <row r="161" spans="19:90" x14ac:dyDescent="0.25">
      <c r="S161" s="17"/>
      <c r="T161" s="10">
        <v>2395.2550228299001</v>
      </c>
      <c r="U161" s="11">
        <v>114.883293688189</v>
      </c>
      <c r="V161" s="11">
        <v>2280.3717291417101</v>
      </c>
      <c r="W161" s="12">
        <v>124.93470748827799</v>
      </c>
      <c r="X161" s="12">
        <v>4.9347074882778399</v>
      </c>
      <c r="Y161" s="13">
        <v>120</v>
      </c>
      <c r="Z161" s="83"/>
      <c r="AA161" s="58">
        <f t="shared" si="15"/>
        <v>5.2159250809407559E-2</v>
      </c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67">
        <f t="shared" si="16"/>
        <v>62.467353744138997</v>
      </c>
      <c r="AO161" s="65">
        <f t="shared" si="17"/>
        <v>1916.2040182639203</v>
      </c>
      <c r="AP161" s="64">
        <f t="shared" si="18"/>
        <v>31.233676872069498</v>
      </c>
      <c r="AQ161" s="65">
        <f t="shared" si="19"/>
        <v>2155.72952054691</v>
      </c>
      <c r="AR161" s="17"/>
      <c r="AS161" s="17"/>
      <c r="AT161" s="17"/>
      <c r="AU161" s="17"/>
      <c r="AV161" s="17"/>
      <c r="AW161" s="17"/>
      <c r="AX161" s="17"/>
      <c r="AY161" s="17"/>
      <c r="AZ161" s="9"/>
      <c r="BA161" s="7"/>
      <c r="BB161" s="12">
        <f t="shared" si="20"/>
        <v>2.0966831043207397</v>
      </c>
      <c r="BC161" s="11">
        <f t="shared" si="21"/>
        <v>3.3793517595508042</v>
      </c>
      <c r="BD161" s="8"/>
      <c r="BE161" s="8"/>
      <c r="BF161" s="8"/>
      <c r="BG161" s="8"/>
      <c r="BH161" s="8"/>
      <c r="BI161" s="8"/>
      <c r="BJ161" s="8"/>
      <c r="BK161" s="8"/>
      <c r="BL161" s="9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</row>
    <row r="162" spans="19:90" x14ac:dyDescent="0.25">
      <c r="S162" s="17"/>
      <c r="T162" s="10">
        <v>2399.8307301944201</v>
      </c>
      <c r="U162" s="11">
        <v>114.343696383165</v>
      </c>
      <c r="V162" s="11">
        <v>2285.4870338112601</v>
      </c>
      <c r="W162" s="12">
        <v>125.944564083343</v>
      </c>
      <c r="X162" s="12">
        <v>4.9445640833429199</v>
      </c>
      <c r="Y162" s="13">
        <v>121</v>
      </c>
      <c r="Z162" s="83"/>
      <c r="AA162" s="58">
        <f t="shared" si="15"/>
        <v>5.2480603110345081E-2</v>
      </c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67">
        <f t="shared" si="16"/>
        <v>62.972282041671498</v>
      </c>
      <c r="AO162" s="65">
        <f t="shared" si="17"/>
        <v>1919.8645841555362</v>
      </c>
      <c r="AP162" s="64">
        <f t="shared" si="18"/>
        <v>31.486141020835749</v>
      </c>
      <c r="AQ162" s="65">
        <f t="shared" si="19"/>
        <v>2159.8476571749779</v>
      </c>
      <c r="AR162" s="17"/>
      <c r="AS162" s="17"/>
      <c r="AT162" s="17"/>
      <c r="AU162" s="17"/>
      <c r="AV162" s="17"/>
      <c r="AW162" s="17"/>
      <c r="AX162" s="17"/>
      <c r="AY162" s="17"/>
      <c r="AZ162" s="9"/>
      <c r="BA162" s="7"/>
      <c r="BB162" s="12">
        <f t="shared" si="20"/>
        <v>2.1001794275740706</v>
      </c>
      <c r="BC162" s="11">
        <f t="shared" si="21"/>
        <v>3.3801806102386736</v>
      </c>
      <c r="BD162" s="8"/>
      <c r="BE162" s="8"/>
      <c r="BF162" s="8"/>
      <c r="BG162" s="8"/>
      <c r="BH162" s="8"/>
      <c r="BI162" s="8"/>
      <c r="BJ162" s="8"/>
      <c r="BK162" s="8"/>
      <c r="BL162" s="9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</row>
    <row r="163" spans="19:90" x14ac:dyDescent="0.25">
      <c r="S163" s="17"/>
      <c r="T163" s="10">
        <v>2404.3828792096401</v>
      </c>
      <c r="U163" s="11">
        <v>113.811309228539</v>
      </c>
      <c r="V163" s="11">
        <v>2290.5715699810999</v>
      </c>
      <c r="W163" s="12">
        <v>126.95436744144899</v>
      </c>
      <c r="X163" s="12">
        <v>4.9543674414485901</v>
      </c>
      <c r="Y163" s="13">
        <v>122</v>
      </c>
      <c r="Z163" s="83"/>
      <c r="AA163" s="58">
        <f t="shared" si="15"/>
        <v>5.2801227516301799E-2</v>
      </c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67">
        <f t="shared" si="16"/>
        <v>63.477183720724497</v>
      </c>
      <c r="AO163" s="65">
        <f t="shared" si="17"/>
        <v>1923.5063033677122</v>
      </c>
      <c r="AP163" s="64">
        <f t="shared" si="18"/>
        <v>31.738591860362249</v>
      </c>
      <c r="AQ163" s="65">
        <f t="shared" si="19"/>
        <v>2163.9445912886763</v>
      </c>
      <c r="AR163" s="17"/>
      <c r="AS163" s="17"/>
      <c r="AT163" s="17"/>
      <c r="AU163" s="17"/>
      <c r="AV163" s="17"/>
      <c r="AW163" s="17"/>
      <c r="AX163" s="17"/>
      <c r="AY163" s="17"/>
      <c r="AZ163" s="9"/>
      <c r="BA163" s="7"/>
      <c r="BB163" s="12">
        <f t="shared" si="20"/>
        <v>2.1036476459194313</v>
      </c>
      <c r="BC163" s="11">
        <f t="shared" si="21"/>
        <v>3.3810036268447194</v>
      </c>
      <c r="BD163" s="8"/>
      <c r="BE163" s="8"/>
      <c r="BF163" s="8"/>
      <c r="BG163" s="8"/>
      <c r="BH163" s="8"/>
      <c r="BI163" s="8"/>
      <c r="BJ163" s="8"/>
      <c r="BK163" s="8"/>
      <c r="BL163" s="9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</row>
    <row r="164" spans="19:90" x14ac:dyDescent="0.25">
      <c r="S164" s="17"/>
      <c r="T164" s="10">
        <v>2408.9117631506001</v>
      </c>
      <c r="U164" s="11">
        <v>113.285990484948</v>
      </c>
      <c r="V164" s="11">
        <v>2295.6257726656499</v>
      </c>
      <c r="W164" s="12">
        <v>127.964118254384</v>
      </c>
      <c r="X164" s="12">
        <v>4.9641182543837798</v>
      </c>
      <c r="Y164" s="13">
        <v>123</v>
      </c>
      <c r="Z164" s="83"/>
      <c r="AA164" s="58">
        <f t="shared" si="15"/>
        <v>5.3121131380512068E-2</v>
      </c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67">
        <f t="shared" si="16"/>
        <v>63.982059127192002</v>
      </c>
      <c r="AO164" s="65">
        <f t="shared" si="17"/>
        <v>1927.1294105204802</v>
      </c>
      <c r="AP164" s="64">
        <f t="shared" si="18"/>
        <v>31.991029563596001</v>
      </c>
      <c r="AQ164" s="65">
        <f t="shared" si="19"/>
        <v>2168.0205868355401</v>
      </c>
      <c r="AR164" s="17"/>
      <c r="AS164" s="17"/>
      <c r="AT164" s="17"/>
      <c r="AU164" s="17"/>
      <c r="AV164" s="17"/>
      <c r="AW164" s="17"/>
      <c r="AX164" s="17"/>
      <c r="AY164" s="17"/>
      <c r="AZ164" s="9"/>
      <c r="BA164" s="7"/>
      <c r="BB164" s="12">
        <f t="shared" si="20"/>
        <v>2.107088208485949</v>
      </c>
      <c r="BC164" s="11">
        <f t="shared" si="21"/>
        <v>3.3818208923691948</v>
      </c>
      <c r="BD164" s="8"/>
      <c r="BE164" s="8"/>
      <c r="BF164" s="8"/>
      <c r="BG164" s="8"/>
      <c r="BH164" s="8"/>
      <c r="BI164" s="8"/>
      <c r="BJ164" s="8"/>
      <c r="BK164" s="8"/>
      <c r="BL164" s="9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</row>
    <row r="165" spans="19:90" x14ac:dyDescent="0.25">
      <c r="S165" s="17"/>
      <c r="T165" s="10">
        <v>2413.4176692964902</v>
      </c>
      <c r="U165" s="11">
        <v>112.767602044057</v>
      </c>
      <c r="V165" s="11">
        <v>2300.6500672524298</v>
      </c>
      <c r="W165" s="12">
        <v>128.97381719938599</v>
      </c>
      <c r="X165" s="12">
        <v>4.9738171993861497</v>
      </c>
      <c r="Y165" s="13">
        <v>124</v>
      </c>
      <c r="Z165" s="83"/>
      <c r="AA165" s="58">
        <f t="shared" si="15"/>
        <v>5.3440321930261568E-2</v>
      </c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67">
        <f t="shared" si="16"/>
        <v>64.486908599692995</v>
      </c>
      <c r="AO165" s="65">
        <f t="shared" si="17"/>
        <v>1930.7341354371922</v>
      </c>
      <c r="AP165" s="64">
        <f t="shared" si="18"/>
        <v>32.243454299846498</v>
      </c>
      <c r="AQ165" s="65">
        <f t="shared" si="19"/>
        <v>2172.0759023668411</v>
      </c>
      <c r="AR165" s="17"/>
      <c r="AS165" s="17"/>
      <c r="AT165" s="17"/>
      <c r="AU165" s="17"/>
      <c r="AV165" s="17"/>
      <c r="AW165" s="17"/>
      <c r="AX165" s="17"/>
      <c r="AY165" s="17"/>
      <c r="AZ165" s="9"/>
      <c r="BA165" s="7"/>
      <c r="BB165" s="12">
        <f t="shared" si="20"/>
        <v>2.1105015537104141</v>
      </c>
      <c r="BC165" s="11">
        <f t="shared" si="21"/>
        <v>3.3826324879982574</v>
      </c>
      <c r="BD165" s="8"/>
      <c r="BE165" s="8"/>
      <c r="BF165" s="8"/>
      <c r="BG165" s="8"/>
      <c r="BH165" s="8"/>
      <c r="BI165" s="8"/>
      <c r="BJ165" s="8"/>
      <c r="BK165" s="8"/>
      <c r="BL165" s="9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</row>
    <row r="166" spans="19:90" x14ac:dyDescent="0.25">
      <c r="S166" s="17"/>
      <c r="T166" s="10">
        <v>2417.9008791063302</v>
      </c>
      <c r="U166" s="11">
        <v>112.25600931548</v>
      </c>
      <c r="V166" s="11">
        <v>2305.64486979085</v>
      </c>
      <c r="W166" s="12">
        <v>129.983464939572</v>
      </c>
      <c r="X166" s="12">
        <v>4.98346493957213</v>
      </c>
      <c r="Y166" s="13">
        <v>125</v>
      </c>
      <c r="Z166" s="83"/>
      <c r="AA166" s="58">
        <f t="shared" si="15"/>
        <v>5.3758806269847845E-2</v>
      </c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67">
        <f t="shared" si="16"/>
        <v>64.991732469786001</v>
      </c>
      <c r="AO166" s="65">
        <f t="shared" si="17"/>
        <v>1934.3207032850642</v>
      </c>
      <c r="AP166" s="64">
        <f t="shared" si="18"/>
        <v>32.495866234893001</v>
      </c>
      <c r="AQ166" s="65">
        <f t="shared" si="19"/>
        <v>2176.1107911956974</v>
      </c>
      <c r="AR166" s="17"/>
      <c r="AS166" s="17"/>
      <c r="AT166" s="17"/>
      <c r="AU166" s="17"/>
      <c r="AV166" s="17"/>
      <c r="AW166" s="17"/>
      <c r="AX166" s="17"/>
      <c r="AY166" s="17"/>
      <c r="AZ166" s="9"/>
      <c r="BA166" s="7"/>
      <c r="BB166" s="12">
        <f t="shared" si="20"/>
        <v>2.1138881096742859</v>
      </c>
      <c r="BC166" s="11">
        <f t="shared" si="21"/>
        <v>3.3834384931585366</v>
      </c>
      <c r="BD166" s="8"/>
      <c r="BE166" s="8"/>
      <c r="BF166" s="8"/>
      <c r="BG166" s="8"/>
      <c r="BH166" s="8"/>
      <c r="BI166" s="8"/>
      <c r="BJ166" s="8"/>
      <c r="BK166" s="8"/>
      <c r="BL166" s="9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</row>
    <row r="167" spans="19:90" x14ac:dyDescent="0.25">
      <c r="S167" s="17"/>
      <c r="T167" s="10">
        <v>2422.3616683877999</v>
      </c>
      <c r="U167" s="11">
        <v>111.7510811178</v>
      </c>
      <c r="V167" s="11">
        <v>2310.61058727</v>
      </c>
      <c r="W167" s="12">
        <v>130.99306212434999</v>
      </c>
      <c r="X167" s="12">
        <v>4.9930621243504598</v>
      </c>
      <c r="Y167" s="13">
        <v>126</v>
      </c>
      <c r="Z167" s="83"/>
      <c r="AA167" s="58">
        <f t="shared" si="15"/>
        <v>5.4076591383454428E-2</v>
      </c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67">
        <f t="shared" si="16"/>
        <v>65.496531062174995</v>
      </c>
      <c r="AO167" s="65">
        <f t="shared" si="17"/>
        <v>1937.8893347102401</v>
      </c>
      <c r="AP167" s="64">
        <f t="shared" si="18"/>
        <v>32.748265531087497</v>
      </c>
      <c r="AQ167" s="65">
        <f t="shared" si="19"/>
        <v>2180.1255015490201</v>
      </c>
      <c r="AR167" s="17"/>
      <c r="AS167" s="17"/>
      <c r="AT167" s="17"/>
      <c r="AU167" s="17"/>
      <c r="AV167" s="17"/>
      <c r="AW167" s="17"/>
      <c r="AX167" s="17"/>
      <c r="AY167" s="17"/>
      <c r="AZ167" s="9"/>
      <c r="BA167" s="7"/>
      <c r="BB167" s="12">
        <f t="shared" si="20"/>
        <v>2.1172482944275086</v>
      </c>
      <c r="BC167" s="11">
        <f t="shared" si="21"/>
        <v>3.3842389855695769</v>
      </c>
      <c r="BD167" s="8"/>
      <c r="BE167" s="8"/>
      <c r="BF167" s="8"/>
      <c r="BG167" s="8"/>
      <c r="BH167" s="8"/>
      <c r="BI167" s="8"/>
      <c r="BJ167" s="8"/>
      <c r="BK167" s="8"/>
      <c r="BL167" s="9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</row>
    <row r="168" spans="19:90" x14ac:dyDescent="0.25">
      <c r="S168" s="17"/>
      <c r="T168" s="10">
        <v>2426.8003074595999</v>
      </c>
      <c r="U168" s="11">
        <v>111.252689573476</v>
      </c>
      <c r="V168" s="11">
        <v>2315.54761788612</v>
      </c>
      <c r="W168" s="12">
        <v>132.00260938982001</v>
      </c>
      <c r="X168" s="12">
        <v>5.0026093898199404</v>
      </c>
      <c r="Y168" s="13">
        <v>127</v>
      </c>
      <c r="Z168" s="83"/>
      <c r="AA168" s="58">
        <f t="shared" si="15"/>
        <v>5.4393684137942822E-2</v>
      </c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67">
        <f t="shared" si="16"/>
        <v>66.001304694910004</v>
      </c>
      <c r="AO168" s="65">
        <f t="shared" si="17"/>
        <v>1941.4402459676801</v>
      </c>
      <c r="AP168" s="64">
        <f t="shared" si="18"/>
        <v>33.000652347455002</v>
      </c>
      <c r="AQ168" s="65">
        <f t="shared" si="19"/>
        <v>2184.1202767136401</v>
      </c>
      <c r="AR168" s="17"/>
      <c r="AS168" s="17"/>
      <c r="AT168" s="17"/>
      <c r="AU168" s="17"/>
      <c r="AV168" s="17"/>
      <c r="AW168" s="17"/>
      <c r="AX168" s="17"/>
      <c r="AY168" s="17"/>
      <c r="AZ168" s="9"/>
      <c r="BA168" s="7"/>
      <c r="BB168" s="12">
        <f t="shared" si="20"/>
        <v>2.1205825162997822</v>
      </c>
      <c r="BC168" s="11">
        <f t="shared" si="21"/>
        <v>3.3850340412942619</v>
      </c>
      <c r="BD168" s="8"/>
      <c r="BE168" s="8"/>
      <c r="BF168" s="8"/>
      <c r="BG168" s="8"/>
      <c r="BH168" s="8"/>
      <c r="BI168" s="8"/>
      <c r="BJ168" s="8"/>
      <c r="BK168" s="8"/>
      <c r="BL168" s="9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</row>
    <row r="169" spans="19:90" x14ac:dyDescent="0.25">
      <c r="S169" s="17"/>
      <c r="T169" s="10">
        <v>2431.2170613076701</v>
      </c>
      <c r="U169" s="11">
        <v>110.760710007526</v>
      </c>
      <c r="V169" s="11">
        <v>2320.4563513001399</v>
      </c>
      <c r="W169" s="12">
        <v>133.012107359152</v>
      </c>
      <c r="X169" s="12">
        <v>5.0121073591522496</v>
      </c>
      <c r="Y169" s="13">
        <v>128</v>
      </c>
      <c r="Z169" s="83"/>
      <c r="AA169" s="58">
        <f t="shared" si="15"/>
        <v>5.4710091285559363E-2</v>
      </c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67">
        <f t="shared" si="16"/>
        <v>66.506053679575999</v>
      </c>
      <c r="AO169" s="65">
        <f t="shared" si="17"/>
        <v>1944.9736490461362</v>
      </c>
      <c r="AP169" s="64">
        <f t="shared" si="18"/>
        <v>33.253026839787999</v>
      </c>
      <c r="AQ169" s="65">
        <f t="shared" si="19"/>
        <v>2188.095355176903</v>
      </c>
      <c r="AR169" s="17"/>
      <c r="AS169" s="17"/>
      <c r="AT169" s="17"/>
      <c r="AU169" s="17"/>
      <c r="AV169" s="17"/>
      <c r="AW169" s="17"/>
      <c r="AX169" s="17"/>
      <c r="AY169" s="17"/>
      <c r="AZ169" s="9"/>
      <c r="BA169" s="7"/>
      <c r="BB169" s="12">
        <f t="shared" si="20"/>
        <v>2.1238911741998092</v>
      </c>
      <c r="BC169" s="11">
        <f t="shared" si="21"/>
        <v>3.3858237347873259</v>
      </c>
      <c r="BD169" s="8"/>
      <c r="BE169" s="8"/>
      <c r="BF169" s="8"/>
      <c r="BG169" s="8"/>
      <c r="BH169" s="8"/>
      <c r="BI169" s="8"/>
      <c r="BJ169" s="8"/>
      <c r="BK169" s="8"/>
      <c r="BL169" s="9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</row>
    <row r="170" spans="19:90" x14ac:dyDescent="0.25">
      <c r="S170" s="17"/>
      <c r="T170" s="10">
        <v>2435.6121897354901</v>
      </c>
      <c r="U170" s="11">
        <v>110.27502084981001</v>
      </c>
      <c r="V170" s="11">
        <v>2325.3371688856801</v>
      </c>
      <c r="W170" s="12">
        <v>134.02155664296001</v>
      </c>
      <c r="X170" s="12">
        <v>5.0215566429604497</v>
      </c>
      <c r="Y170" s="13">
        <v>129</v>
      </c>
      <c r="Z170" s="83"/>
      <c r="AA170" s="58">
        <f t="shared" si="15"/>
        <v>5.5025819466569051E-2</v>
      </c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67">
        <f t="shared" si="16"/>
        <v>67.010778321480004</v>
      </c>
      <c r="AO170" s="65">
        <f t="shared" ref="AO170:AO171" si="22">0.8*T170</f>
        <v>1948.4897517883921</v>
      </c>
      <c r="AP170" s="64">
        <f t="shared" si="18"/>
        <v>33.505389160740002</v>
      </c>
      <c r="AQ170" s="65">
        <f t="shared" si="19"/>
        <v>2192.0509707619412</v>
      </c>
      <c r="AR170" s="17"/>
      <c r="AS170" s="17"/>
      <c r="AT170" s="17"/>
      <c r="AU170" s="17"/>
      <c r="AV170" s="17"/>
      <c r="AW170" s="17"/>
      <c r="AX170" s="17"/>
      <c r="AY170" s="17"/>
      <c r="AZ170" s="9"/>
      <c r="BA170" s="7"/>
      <c r="BB170" s="12">
        <f t="shared" si="20"/>
        <v>2.1271746579031472</v>
      </c>
      <c r="BC170" s="11">
        <f t="shared" si="21"/>
        <v>3.3866081389420235</v>
      </c>
      <c r="BD170" s="8"/>
      <c r="BE170" s="8"/>
      <c r="BF170" s="8"/>
      <c r="BG170" s="8"/>
      <c r="BH170" s="8"/>
      <c r="BI170" s="8"/>
      <c r="BJ170" s="8"/>
      <c r="BK170" s="8"/>
      <c r="BL170" s="9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</row>
    <row r="171" spans="19:90" x14ac:dyDescent="0.25">
      <c r="S171" s="17"/>
      <c r="T171" s="10">
        <v>2439.9859475087701</v>
      </c>
      <c r="U171" s="11">
        <v>109.795503540781</v>
      </c>
      <c r="V171" s="11">
        <v>2330.1904439679902</v>
      </c>
      <c r="W171" s="12">
        <v>135.03095783965401</v>
      </c>
      <c r="X171" s="12">
        <v>5.03095783965379</v>
      </c>
      <c r="Y171" s="13">
        <v>130</v>
      </c>
      <c r="Z171" s="83"/>
      <c r="AA171" s="58">
        <f t="shared" si="15"/>
        <v>5.5340875211810484E-2</v>
      </c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67">
        <f t="shared" si="16"/>
        <v>67.515478919827004</v>
      </c>
      <c r="AO171" s="65">
        <f t="shared" si="22"/>
        <v>1951.9887580070163</v>
      </c>
      <c r="AP171" s="64">
        <f t="shared" si="18"/>
        <v>33.757739459913502</v>
      </c>
      <c r="AQ171" s="65">
        <f t="shared" si="19"/>
        <v>2195.9873527578929</v>
      </c>
      <c r="AR171" s="17"/>
      <c r="AS171" s="17"/>
      <c r="AT171" s="17"/>
      <c r="AU171" s="17"/>
      <c r="AV171" s="17"/>
      <c r="AW171" s="17"/>
      <c r="AX171" s="17"/>
      <c r="AY171" s="17"/>
      <c r="AZ171" s="9"/>
      <c r="BA171" s="7"/>
      <c r="BB171" s="12">
        <f t="shared" si="20"/>
        <v>2.13043334832911</v>
      </c>
      <c r="BC171" s="11">
        <f t="shared" si="21"/>
        <v>3.3873873251350521</v>
      </c>
      <c r="BD171" s="8"/>
      <c r="BE171" s="8"/>
      <c r="BF171" s="8"/>
      <c r="BG171" s="8"/>
      <c r="BH171" s="8"/>
      <c r="BI171" s="8"/>
      <c r="BJ171" s="8"/>
      <c r="BK171" s="8"/>
      <c r="BL171" s="9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</row>
    <row r="172" spans="19:90" x14ac:dyDescent="0.25">
      <c r="S172" s="17"/>
      <c r="T172" s="10"/>
      <c r="U172" s="11"/>
      <c r="V172" s="11"/>
      <c r="W172" s="12"/>
      <c r="X172" s="12"/>
      <c r="Y172" s="13"/>
      <c r="Z172" s="83"/>
      <c r="AA172" s="58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00"/>
      <c r="AO172" s="65"/>
      <c r="AP172" s="64"/>
      <c r="AQ172" s="65"/>
      <c r="AR172" s="17"/>
      <c r="AS172" s="17"/>
      <c r="AT172" s="17"/>
      <c r="AU172" s="17"/>
      <c r="AV172" s="17"/>
      <c r="AW172" s="17"/>
      <c r="AX172" s="17"/>
      <c r="AY172" s="17"/>
      <c r="AZ172" s="9"/>
      <c r="BA172" s="7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9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</row>
    <row r="173" spans="19:90" x14ac:dyDescent="0.25"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01"/>
      <c r="AO173" s="101"/>
      <c r="AP173" s="101"/>
      <c r="AQ173" s="101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</row>
    <row r="174" spans="19:90" x14ac:dyDescent="0.25"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01"/>
      <c r="AO174" s="101"/>
      <c r="AP174" s="101"/>
      <c r="AQ174" s="101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</row>
    <row r="175" spans="19:90" x14ac:dyDescent="0.25"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01"/>
      <c r="AO175" s="101"/>
      <c r="AP175" s="101"/>
      <c r="AQ175" s="101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</row>
    <row r="176" spans="19:90" x14ac:dyDescent="0.25"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01"/>
      <c r="AO176" s="101"/>
      <c r="AP176" s="101"/>
      <c r="AQ176" s="101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</row>
    <row r="177" spans="19:90" x14ac:dyDescent="0.25"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01"/>
      <c r="AO177" s="101"/>
      <c r="AP177" s="101"/>
      <c r="AQ177" s="101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</row>
    <row r="178" spans="19:90" x14ac:dyDescent="0.25"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01"/>
      <c r="AO178" s="101"/>
      <c r="AP178" s="101"/>
      <c r="AQ178" s="101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</row>
    <row r="179" spans="19:90" x14ac:dyDescent="0.25"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01"/>
      <c r="AO179" s="101"/>
      <c r="AP179" s="101"/>
      <c r="AQ179" s="101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</row>
    <row r="180" spans="19:90" x14ac:dyDescent="0.25"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01"/>
      <c r="AO180" s="101"/>
      <c r="AP180" s="101"/>
      <c r="AQ180" s="101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</row>
    <row r="181" spans="19:90" x14ac:dyDescent="0.25"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01"/>
      <c r="AO181" s="101"/>
      <c r="AP181" s="101"/>
      <c r="AQ181" s="101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</row>
    <row r="182" spans="19:90" x14ac:dyDescent="0.25"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01"/>
      <c r="AO182" s="101"/>
      <c r="AP182" s="101"/>
      <c r="AQ182" s="101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</row>
    <row r="183" spans="19:90" x14ac:dyDescent="0.25"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01"/>
      <c r="AO183" s="101"/>
      <c r="AP183" s="101"/>
      <c r="AQ183" s="101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</row>
    <row r="184" spans="19:90" x14ac:dyDescent="0.25"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01"/>
      <c r="AO184" s="101"/>
      <c r="AP184" s="101"/>
      <c r="AQ184" s="101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</row>
    <row r="185" spans="19:90" x14ac:dyDescent="0.25"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01"/>
      <c r="AO185" s="101"/>
      <c r="AP185" s="101"/>
      <c r="AQ185" s="101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</row>
    <row r="186" spans="19:90" x14ac:dyDescent="0.25"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01"/>
      <c r="AO186" s="101"/>
      <c r="AP186" s="101"/>
      <c r="AQ186" s="101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</row>
    <row r="187" spans="19:90" x14ac:dyDescent="0.25"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01"/>
      <c r="AO187" s="101"/>
      <c r="AP187" s="101"/>
      <c r="AQ187" s="101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</row>
    <row r="188" spans="19:90" x14ac:dyDescent="0.25"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01"/>
      <c r="AO188" s="101"/>
      <c r="AP188" s="101"/>
      <c r="AQ188" s="101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</row>
    <row r="189" spans="19:90" x14ac:dyDescent="0.25"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01"/>
      <c r="AO189" s="101"/>
      <c r="AP189" s="101"/>
      <c r="AQ189" s="101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</row>
    <row r="190" spans="19:90" x14ac:dyDescent="0.25"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01"/>
      <c r="AO190" s="101"/>
      <c r="AP190" s="101"/>
      <c r="AQ190" s="101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</row>
    <row r="191" spans="19:90" x14ac:dyDescent="0.25"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01"/>
      <c r="AO191" s="101"/>
      <c r="AP191" s="101"/>
      <c r="AQ191" s="101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</row>
    <row r="192" spans="19:90" x14ac:dyDescent="0.25"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01"/>
      <c r="AO192" s="101"/>
      <c r="AP192" s="101"/>
      <c r="AQ192" s="101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</row>
    <row r="193" spans="19:90" x14ac:dyDescent="0.25"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01"/>
      <c r="AO193" s="101"/>
      <c r="AP193" s="101"/>
      <c r="AQ193" s="101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</row>
    <row r="194" spans="19:90" x14ac:dyDescent="0.25"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01"/>
      <c r="AO194" s="101"/>
      <c r="AP194" s="101"/>
      <c r="AQ194" s="101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</row>
    <row r="195" spans="19:90" x14ac:dyDescent="0.25"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01"/>
      <c r="AO195" s="101"/>
      <c r="AP195" s="101"/>
      <c r="AQ195" s="101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</row>
    <row r="196" spans="19:90" x14ac:dyDescent="0.25"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01"/>
      <c r="AO196" s="101"/>
      <c r="AP196" s="101"/>
      <c r="AQ196" s="101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</row>
    <row r="197" spans="19:90" x14ac:dyDescent="0.25"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01"/>
      <c r="AO197" s="101"/>
      <c r="AP197" s="101"/>
      <c r="AQ197" s="101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</row>
    <row r="198" spans="19:90" x14ac:dyDescent="0.25"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01"/>
      <c r="AO198" s="101"/>
      <c r="AP198" s="101"/>
      <c r="AQ198" s="101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</row>
    <row r="199" spans="19:90" x14ac:dyDescent="0.25"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01"/>
      <c r="AO199" s="101"/>
      <c r="AP199" s="101"/>
      <c r="AQ199" s="101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</row>
    <row r="200" spans="19:90" x14ac:dyDescent="0.25"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01"/>
      <c r="AO200" s="101"/>
      <c r="AP200" s="101"/>
      <c r="AQ200" s="101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</row>
    <row r="201" spans="19:90" x14ac:dyDescent="0.25"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01"/>
      <c r="AO201" s="101"/>
      <c r="AP201" s="101"/>
      <c r="AQ201" s="101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</row>
    <row r="202" spans="19:90" x14ac:dyDescent="0.25"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01"/>
      <c r="AO202" s="101"/>
      <c r="AP202" s="101"/>
      <c r="AQ202" s="101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</row>
    <row r="203" spans="19:90" x14ac:dyDescent="0.25"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01"/>
      <c r="AO203" s="101"/>
      <c r="AP203" s="101"/>
      <c r="AQ203" s="101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</row>
    <row r="204" spans="19:90" x14ac:dyDescent="0.25"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01"/>
      <c r="AO204" s="101"/>
      <c r="AP204" s="101"/>
      <c r="AQ204" s="101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</row>
    <row r="205" spans="19:90" x14ac:dyDescent="0.25"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01"/>
      <c r="AO205" s="101"/>
      <c r="AP205" s="101"/>
      <c r="AQ205" s="101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</row>
    <row r="206" spans="19:90" x14ac:dyDescent="0.25"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01"/>
      <c r="AO206" s="101"/>
      <c r="AP206" s="101"/>
      <c r="AQ206" s="101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</row>
    <row r="207" spans="19:90" x14ac:dyDescent="0.25"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01"/>
      <c r="AO207" s="101"/>
      <c r="AP207" s="101"/>
      <c r="AQ207" s="101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</row>
    <row r="208" spans="19:90" x14ac:dyDescent="0.25"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01"/>
      <c r="AO208" s="101"/>
      <c r="AP208" s="101"/>
      <c r="AQ208" s="101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</row>
    <row r="209" spans="19:90" x14ac:dyDescent="0.25"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01"/>
      <c r="AO209" s="101"/>
      <c r="AP209" s="101"/>
      <c r="AQ209" s="101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</row>
    <row r="210" spans="19:90" x14ac:dyDescent="0.25"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01"/>
      <c r="AO210" s="101"/>
      <c r="AP210" s="101"/>
      <c r="AQ210" s="101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</row>
    <row r="211" spans="19:90" x14ac:dyDescent="0.25"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01"/>
      <c r="AO211" s="101"/>
      <c r="AP211" s="101"/>
      <c r="AQ211" s="101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</row>
    <row r="212" spans="19:90" x14ac:dyDescent="0.25"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01"/>
      <c r="AO212" s="101"/>
      <c r="AP212" s="101"/>
      <c r="AQ212" s="101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</row>
    <row r="213" spans="19:90" x14ac:dyDescent="0.25"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01"/>
      <c r="AO213" s="101"/>
      <c r="AP213" s="101"/>
      <c r="AQ213" s="101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</row>
    <row r="214" spans="19:90" x14ac:dyDescent="0.25"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01"/>
      <c r="AO214" s="101"/>
      <c r="AP214" s="101"/>
      <c r="AQ214" s="101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</row>
    <row r="215" spans="19:90" x14ac:dyDescent="0.25"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01"/>
      <c r="AO215" s="101"/>
      <c r="AP215" s="101"/>
      <c r="AQ215" s="101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</row>
    <row r="216" spans="19:90" x14ac:dyDescent="0.25"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01"/>
      <c r="AO216" s="101"/>
      <c r="AP216" s="101"/>
      <c r="AQ216" s="101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</row>
    <row r="217" spans="19:90" x14ac:dyDescent="0.25"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01"/>
      <c r="AO217" s="101"/>
      <c r="AP217" s="101"/>
      <c r="AQ217" s="101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</row>
    <row r="218" spans="19:90" x14ac:dyDescent="0.25"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</row>
    <row r="219" spans="19:90" x14ac:dyDescent="0.25"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</row>
    <row r="220" spans="19:90" x14ac:dyDescent="0.25"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</row>
    <row r="221" spans="19:90" x14ac:dyDescent="0.25"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</row>
    <row r="222" spans="19:90" x14ac:dyDescent="0.25"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</row>
    <row r="223" spans="19:90" x14ac:dyDescent="0.25"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</row>
    <row r="224" spans="19:90" x14ac:dyDescent="0.25"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</row>
    <row r="225" spans="19:90" x14ac:dyDescent="0.25"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</row>
    <row r="226" spans="19:90" x14ac:dyDescent="0.25"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</row>
    <row r="227" spans="19:90" x14ac:dyDescent="0.25"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</row>
    <row r="228" spans="19:90" x14ac:dyDescent="0.25"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</row>
    <row r="229" spans="19:90" x14ac:dyDescent="0.25"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</row>
    <row r="230" spans="19:90" x14ac:dyDescent="0.25"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</row>
    <row r="231" spans="19:90" x14ac:dyDescent="0.25"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</row>
    <row r="232" spans="19:90" x14ac:dyDescent="0.25"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</row>
    <row r="233" spans="19:90" x14ac:dyDescent="0.25"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</row>
    <row r="234" spans="19:90" x14ac:dyDescent="0.25"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</row>
    <row r="235" spans="19:90" x14ac:dyDescent="0.25"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</row>
    <row r="236" spans="19:90" x14ac:dyDescent="0.25"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</row>
    <row r="237" spans="19:90" x14ac:dyDescent="0.25"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</row>
    <row r="238" spans="19:90" x14ac:dyDescent="0.25"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</row>
    <row r="239" spans="19:90" x14ac:dyDescent="0.25"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</row>
    <row r="240" spans="19:90" x14ac:dyDescent="0.25"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</row>
    <row r="241" spans="19:90" x14ac:dyDescent="0.25"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</row>
    <row r="242" spans="19:90" x14ac:dyDescent="0.25"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</row>
    <row r="243" spans="19:90" x14ac:dyDescent="0.25"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</row>
    <row r="244" spans="19:90" x14ac:dyDescent="0.25"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</row>
    <row r="245" spans="19:90" x14ac:dyDescent="0.25"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</row>
    <row r="246" spans="19:90" x14ac:dyDescent="0.25"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</row>
    <row r="247" spans="19:90" x14ac:dyDescent="0.25"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</row>
    <row r="248" spans="19:90" x14ac:dyDescent="0.25"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</row>
    <row r="249" spans="19:90" x14ac:dyDescent="0.25"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</row>
    <row r="250" spans="19:90" x14ac:dyDescent="0.25"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</row>
    <row r="251" spans="19:90" x14ac:dyDescent="0.25"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</row>
    <row r="252" spans="19:90" x14ac:dyDescent="0.25"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</row>
    <row r="253" spans="19:90" x14ac:dyDescent="0.25"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</row>
    <row r="254" spans="19:90" x14ac:dyDescent="0.25"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</row>
    <row r="255" spans="19:90" x14ac:dyDescent="0.25"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</row>
    <row r="256" spans="19:90" x14ac:dyDescent="0.25"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</row>
    <row r="257" spans="19:90" x14ac:dyDescent="0.25"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</row>
    <row r="258" spans="19:90" x14ac:dyDescent="0.25"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</row>
    <row r="259" spans="19:90" x14ac:dyDescent="0.25"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</row>
    <row r="260" spans="19:90" x14ac:dyDescent="0.25"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</row>
    <row r="261" spans="19:90" x14ac:dyDescent="0.25"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</row>
    <row r="262" spans="19:90" x14ac:dyDescent="0.25"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</row>
    <row r="263" spans="19:90" x14ac:dyDescent="0.25"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</row>
    <row r="264" spans="19:90" x14ac:dyDescent="0.25"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</row>
    <row r="265" spans="19:90" x14ac:dyDescent="0.25"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</row>
    <row r="266" spans="19:90" x14ac:dyDescent="0.25"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</row>
    <row r="267" spans="19:90" x14ac:dyDescent="0.25"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</row>
    <row r="268" spans="19:90" x14ac:dyDescent="0.25"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</row>
    <row r="269" spans="19:90" x14ac:dyDescent="0.25"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</row>
    <row r="270" spans="19:90" x14ac:dyDescent="0.25"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</row>
    <row r="271" spans="19:90" x14ac:dyDescent="0.25"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</row>
    <row r="272" spans="19:90" x14ac:dyDescent="0.25"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</row>
    <row r="273" spans="19:90" x14ac:dyDescent="0.25"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</row>
    <row r="274" spans="19:90" x14ac:dyDescent="0.25"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</row>
    <row r="275" spans="19:90" x14ac:dyDescent="0.25"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</row>
    <row r="276" spans="19:90" x14ac:dyDescent="0.25"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</row>
    <row r="277" spans="19:90" x14ac:dyDescent="0.25"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</row>
    <row r="278" spans="19:90" x14ac:dyDescent="0.25"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</row>
    <row r="279" spans="19:90" x14ac:dyDescent="0.25"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</row>
    <row r="280" spans="19:90" x14ac:dyDescent="0.25"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</row>
    <row r="281" spans="19:90" x14ac:dyDescent="0.25"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</row>
    <row r="282" spans="19:90" x14ac:dyDescent="0.25"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</row>
    <row r="283" spans="19:90" x14ac:dyDescent="0.25"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</row>
    <row r="284" spans="19:90" x14ac:dyDescent="0.25"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</row>
    <row r="285" spans="19:90" x14ac:dyDescent="0.25"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</row>
    <row r="286" spans="19:90" x14ac:dyDescent="0.25"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</row>
    <row r="287" spans="19:90" x14ac:dyDescent="0.25"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</row>
    <row r="288" spans="19:90" x14ac:dyDescent="0.25"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</row>
    <row r="289" spans="19:90" x14ac:dyDescent="0.25"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</row>
    <row r="290" spans="19:90" x14ac:dyDescent="0.25"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</row>
    <row r="291" spans="19:90" x14ac:dyDescent="0.25"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</row>
    <row r="292" spans="19:90" x14ac:dyDescent="0.25"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</row>
    <row r="293" spans="19:90" x14ac:dyDescent="0.25"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</row>
    <row r="294" spans="19:90" x14ac:dyDescent="0.25"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</row>
    <row r="295" spans="19:90" x14ac:dyDescent="0.25"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</row>
    <row r="296" spans="19:90" x14ac:dyDescent="0.25"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</row>
    <row r="297" spans="19:90" x14ac:dyDescent="0.25"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</row>
    <row r="298" spans="19:90" x14ac:dyDescent="0.25"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</row>
    <row r="299" spans="19:90" x14ac:dyDescent="0.25"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</row>
    <row r="300" spans="19:90" x14ac:dyDescent="0.25"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</row>
    <row r="301" spans="19:90" x14ac:dyDescent="0.25"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</row>
    <row r="302" spans="19:90" x14ac:dyDescent="0.25"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</row>
    <row r="303" spans="19:90" x14ac:dyDescent="0.25"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</row>
    <row r="304" spans="19:90" x14ac:dyDescent="0.25"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</row>
    <row r="305" spans="19:90" x14ac:dyDescent="0.25"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</row>
    <row r="306" spans="19:90" x14ac:dyDescent="0.25"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</row>
    <row r="307" spans="19:90" x14ac:dyDescent="0.25"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</row>
    <row r="308" spans="19:90" x14ac:dyDescent="0.25"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</row>
    <row r="309" spans="19:90" x14ac:dyDescent="0.25"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</row>
    <row r="310" spans="19:90" x14ac:dyDescent="0.25"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</row>
    <row r="311" spans="19:90" x14ac:dyDescent="0.25"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</row>
    <row r="312" spans="19:90" x14ac:dyDescent="0.25"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</row>
    <row r="313" spans="19:90" x14ac:dyDescent="0.25"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</row>
    <row r="314" spans="19:90" x14ac:dyDescent="0.25"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</row>
    <row r="315" spans="19:90" x14ac:dyDescent="0.25"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</row>
    <row r="316" spans="19:90" x14ac:dyDescent="0.25"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</row>
    <row r="317" spans="19:90" x14ac:dyDescent="0.25"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</row>
    <row r="318" spans="19:90" x14ac:dyDescent="0.25"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</row>
    <row r="319" spans="19:90" x14ac:dyDescent="0.25"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</row>
    <row r="320" spans="19:90" x14ac:dyDescent="0.25"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</row>
    <row r="321" spans="19:90" x14ac:dyDescent="0.25"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</row>
    <row r="322" spans="19:90" x14ac:dyDescent="0.25"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</row>
    <row r="323" spans="19:90" x14ac:dyDescent="0.25"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</row>
    <row r="324" spans="19:90" x14ac:dyDescent="0.25"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</row>
    <row r="325" spans="19:90" x14ac:dyDescent="0.25"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</row>
    <row r="326" spans="19:90" x14ac:dyDescent="0.25"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</row>
    <row r="327" spans="19:90" x14ac:dyDescent="0.25"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</row>
    <row r="328" spans="19:90" x14ac:dyDescent="0.25"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</row>
    <row r="329" spans="19:90" x14ac:dyDescent="0.25"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</row>
    <row r="330" spans="19:90" x14ac:dyDescent="0.25"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</row>
    <row r="331" spans="19:90" x14ac:dyDescent="0.25"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</row>
    <row r="332" spans="19:90" x14ac:dyDescent="0.25"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</row>
    <row r="333" spans="19:90" x14ac:dyDescent="0.25"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</row>
    <row r="334" spans="19:90" x14ac:dyDescent="0.25"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</row>
    <row r="335" spans="19:90" x14ac:dyDescent="0.25"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</row>
    <row r="336" spans="19:90" x14ac:dyDescent="0.25"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</row>
    <row r="337" spans="19:90" x14ac:dyDescent="0.25"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</row>
    <row r="338" spans="19:90" x14ac:dyDescent="0.25"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</row>
    <row r="339" spans="19:90" x14ac:dyDescent="0.25"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17"/>
      <c r="CD339" s="17"/>
      <c r="CE339" s="17"/>
      <c r="CF339" s="17"/>
      <c r="CG339" s="17"/>
      <c r="CH339" s="17"/>
      <c r="CI339" s="17"/>
      <c r="CJ339" s="17"/>
      <c r="CK339" s="17"/>
      <c r="CL339" s="17"/>
    </row>
    <row r="340" spans="19:90" x14ac:dyDescent="0.25"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</row>
    <row r="341" spans="19:90" x14ac:dyDescent="0.25"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</row>
    <row r="342" spans="19:90" x14ac:dyDescent="0.25"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</row>
    <row r="343" spans="19:90" x14ac:dyDescent="0.25"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</row>
    <row r="344" spans="19:90" x14ac:dyDescent="0.25"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</row>
    <row r="345" spans="19:90" x14ac:dyDescent="0.25"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</row>
    <row r="346" spans="19:90" x14ac:dyDescent="0.25"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</row>
    <row r="347" spans="19:90" x14ac:dyDescent="0.25"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</row>
    <row r="348" spans="19:90" x14ac:dyDescent="0.25"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</row>
    <row r="349" spans="19:90" x14ac:dyDescent="0.25"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</row>
    <row r="350" spans="19:90" x14ac:dyDescent="0.25"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</row>
    <row r="351" spans="19:90" x14ac:dyDescent="0.25"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</row>
    <row r="352" spans="19:90" x14ac:dyDescent="0.25"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</row>
    <row r="353" spans="19:90" x14ac:dyDescent="0.25"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</row>
    <row r="354" spans="19:90" x14ac:dyDescent="0.25"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</row>
    <row r="355" spans="19:90" x14ac:dyDescent="0.25"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</row>
    <row r="356" spans="19:90" x14ac:dyDescent="0.25"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</row>
    <row r="357" spans="19:90" x14ac:dyDescent="0.25"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</row>
    <row r="358" spans="19:90" x14ac:dyDescent="0.25"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</row>
    <row r="359" spans="19:90" x14ac:dyDescent="0.25"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</row>
    <row r="360" spans="19:90" x14ac:dyDescent="0.25"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</row>
    <row r="361" spans="19:90" x14ac:dyDescent="0.25"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</row>
    <row r="362" spans="19:90" x14ac:dyDescent="0.25"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</row>
    <row r="363" spans="19:90" x14ac:dyDescent="0.25"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</row>
    <row r="364" spans="19:90" x14ac:dyDescent="0.25"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</row>
    <row r="365" spans="19:90" x14ac:dyDescent="0.25"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</row>
    <row r="366" spans="19:90" x14ac:dyDescent="0.25"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</row>
    <row r="367" spans="19:90" x14ac:dyDescent="0.25"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</row>
    <row r="368" spans="19:90" x14ac:dyDescent="0.25"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</row>
    <row r="369" spans="19:90" x14ac:dyDescent="0.25"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17"/>
      <c r="CD369" s="17"/>
      <c r="CE369" s="17"/>
      <c r="CF369" s="17"/>
      <c r="CG369" s="17"/>
      <c r="CH369" s="17"/>
      <c r="CI369" s="17"/>
      <c r="CJ369" s="17"/>
      <c r="CK369" s="17"/>
      <c r="CL369" s="17"/>
    </row>
    <row r="370" spans="19:90" x14ac:dyDescent="0.25"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</row>
    <row r="371" spans="19:90" x14ac:dyDescent="0.25"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</row>
    <row r="372" spans="19:90" x14ac:dyDescent="0.25"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</row>
    <row r="373" spans="19:90" x14ac:dyDescent="0.25"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</row>
    <row r="374" spans="19:90" x14ac:dyDescent="0.25"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</row>
    <row r="375" spans="19:90" x14ac:dyDescent="0.25"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</row>
    <row r="376" spans="19:90" x14ac:dyDescent="0.25"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</row>
    <row r="377" spans="19:90" x14ac:dyDescent="0.25"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</row>
    <row r="378" spans="19:90" x14ac:dyDescent="0.25"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</row>
    <row r="379" spans="19:90" x14ac:dyDescent="0.25"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  <c r="BT379" s="17"/>
      <c r="BU379" s="17"/>
      <c r="BV379" s="17"/>
      <c r="BW379" s="17"/>
      <c r="BX379" s="17"/>
      <c r="BY379" s="17"/>
      <c r="BZ379" s="17"/>
      <c r="CA379" s="17"/>
      <c r="CB379" s="17"/>
      <c r="CC379" s="17"/>
      <c r="CD379" s="17"/>
      <c r="CE379" s="17"/>
      <c r="CF379" s="17"/>
      <c r="CG379" s="17"/>
      <c r="CH379" s="17"/>
      <c r="CI379" s="17"/>
      <c r="CJ379" s="17"/>
      <c r="CK379" s="17"/>
      <c r="CL379" s="17"/>
    </row>
    <row r="380" spans="19:90" x14ac:dyDescent="0.25"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  <c r="BO380" s="17"/>
      <c r="BP380" s="17"/>
      <c r="BQ380" s="17"/>
      <c r="BR380" s="17"/>
      <c r="BS380" s="17"/>
      <c r="BT380" s="17"/>
      <c r="BU380" s="17"/>
      <c r="BV380" s="17"/>
      <c r="BW380" s="17"/>
      <c r="BX380" s="17"/>
      <c r="BY380" s="17"/>
      <c r="BZ380" s="17"/>
      <c r="CA380" s="17"/>
      <c r="CB380" s="17"/>
      <c r="CC380" s="17"/>
      <c r="CD380" s="17"/>
      <c r="CE380" s="17"/>
      <c r="CF380" s="17"/>
      <c r="CG380" s="17"/>
      <c r="CH380" s="17"/>
      <c r="CI380" s="17"/>
      <c r="CJ380" s="17"/>
      <c r="CK380" s="17"/>
      <c r="CL380" s="17"/>
    </row>
    <row r="381" spans="19:90" x14ac:dyDescent="0.25"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</row>
    <row r="382" spans="19:90" x14ac:dyDescent="0.25"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</row>
    <row r="383" spans="19:90" x14ac:dyDescent="0.25"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R383" s="17"/>
      <c r="BS383" s="17"/>
      <c r="BT383" s="17"/>
      <c r="BU383" s="17"/>
      <c r="BV383" s="17"/>
      <c r="BW383" s="17"/>
      <c r="BX383" s="17"/>
      <c r="BY383" s="17"/>
      <c r="BZ383" s="17"/>
      <c r="CA383" s="17"/>
      <c r="CB383" s="17"/>
      <c r="CC383" s="17"/>
      <c r="CD383" s="17"/>
      <c r="CE383" s="17"/>
      <c r="CF383" s="17"/>
      <c r="CG383" s="17"/>
      <c r="CH383" s="17"/>
      <c r="CI383" s="17"/>
      <c r="CJ383" s="17"/>
      <c r="CK383" s="17"/>
      <c r="CL383" s="17"/>
    </row>
    <row r="384" spans="19:90" x14ac:dyDescent="0.25"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7"/>
      <c r="BM384" s="17"/>
      <c r="BN384" s="17"/>
      <c r="BO384" s="17"/>
      <c r="BP384" s="17"/>
      <c r="BQ384" s="17"/>
      <c r="BR384" s="17"/>
      <c r="BS384" s="17"/>
      <c r="BT384" s="17"/>
      <c r="BU384" s="17"/>
      <c r="BV384" s="17"/>
      <c r="BW384" s="17"/>
      <c r="BX384" s="17"/>
      <c r="BY384" s="17"/>
      <c r="BZ384" s="17"/>
      <c r="CA384" s="17"/>
      <c r="CB384" s="17"/>
      <c r="CC384" s="17"/>
      <c r="CD384" s="17"/>
      <c r="CE384" s="17"/>
      <c r="CF384" s="17"/>
      <c r="CG384" s="17"/>
      <c r="CH384" s="17"/>
      <c r="CI384" s="17"/>
      <c r="CJ384" s="17"/>
      <c r="CK384" s="17"/>
      <c r="CL384" s="17"/>
    </row>
    <row r="385" spans="19:90" x14ac:dyDescent="0.25"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  <c r="BO385" s="17"/>
      <c r="BP385" s="17"/>
      <c r="BQ385" s="17"/>
      <c r="BR385" s="17"/>
      <c r="BS385" s="17"/>
      <c r="BT385" s="17"/>
      <c r="BU385" s="17"/>
      <c r="BV385" s="17"/>
      <c r="BW385" s="17"/>
      <c r="BX385" s="17"/>
      <c r="BY385" s="17"/>
      <c r="BZ385" s="17"/>
      <c r="CA385" s="17"/>
      <c r="CB385" s="17"/>
      <c r="CC385" s="17"/>
      <c r="CD385" s="17"/>
      <c r="CE385" s="17"/>
      <c r="CF385" s="17"/>
      <c r="CG385" s="17"/>
      <c r="CH385" s="17"/>
      <c r="CI385" s="17"/>
      <c r="CJ385" s="17"/>
      <c r="CK385" s="17"/>
      <c r="CL385" s="17"/>
    </row>
    <row r="386" spans="19:90" x14ac:dyDescent="0.25"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</row>
    <row r="387" spans="19:90" x14ac:dyDescent="0.25"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</row>
    <row r="388" spans="19:90" x14ac:dyDescent="0.25"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  <c r="BO388" s="17"/>
      <c r="BP388" s="17"/>
      <c r="BQ388" s="17"/>
      <c r="BR388" s="17"/>
      <c r="BS388" s="17"/>
      <c r="BT388" s="17"/>
      <c r="BU388" s="17"/>
      <c r="BV388" s="17"/>
      <c r="BW388" s="17"/>
      <c r="BX388" s="17"/>
      <c r="BY388" s="17"/>
      <c r="BZ388" s="17"/>
      <c r="CA388" s="17"/>
      <c r="CB388" s="17"/>
      <c r="CC388" s="17"/>
      <c r="CD388" s="17"/>
      <c r="CE388" s="17"/>
      <c r="CF388" s="17"/>
      <c r="CG388" s="17"/>
      <c r="CH388" s="17"/>
      <c r="CI388" s="17"/>
      <c r="CJ388" s="17"/>
      <c r="CK388" s="17"/>
      <c r="CL388" s="17"/>
    </row>
    <row r="389" spans="19:90" x14ac:dyDescent="0.25"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R389" s="17"/>
      <c r="BS389" s="17"/>
      <c r="BT389" s="17"/>
      <c r="BU389" s="17"/>
      <c r="BV389" s="17"/>
      <c r="BW389" s="17"/>
      <c r="BX389" s="17"/>
      <c r="BY389" s="17"/>
      <c r="BZ389" s="17"/>
      <c r="CA389" s="17"/>
      <c r="CB389" s="17"/>
      <c r="CC389" s="17"/>
      <c r="CD389" s="17"/>
      <c r="CE389" s="17"/>
      <c r="CF389" s="17"/>
      <c r="CG389" s="17"/>
      <c r="CH389" s="17"/>
      <c r="CI389" s="17"/>
      <c r="CJ389" s="17"/>
      <c r="CK389" s="17"/>
      <c r="CL389" s="17"/>
    </row>
    <row r="390" spans="19:90" x14ac:dyDescent="0.25"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R390" s="17"/>
      <c r="BS390" s="17"/>
      <c r="BT390" s="17"/>
      <c r="BU390" s="17"/>
      <c r="BV390" s="17"/>
      <c r="BW390" s="17"/>
      <c r="BX390" s="17"/>
      <c r="BY390" s="17"/>
      <c r="BZ390" s="17"/>
      <c r="CA390" s="17"/>
      <c r="CB390" s="17"/>
      <c r="CC390" s="17"/>
      <c r="CD390" s="17"/>
      <c r="CE390" s="17"/>
      <c r="CF390" s="17"/>
      <c r="CG390" s="17"/>
      <c r="CH390" s="17"/>
      <c r="CI390" s="17"/>
      <c r="CJ390" s="17"/>
      <c r="CK390" s="17"/>
      <c r="CL390" s="17"/>
    </row>
    <row r="391" spans="19:90" x14ac:dyDescent="0.25"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</row>
    <row r="392" spans="19:90" x14ac:dyDescent="0.25"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</row>
    <row r="393" spans="19:90" x14ac:dyDescent="0.25"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  <c r="BO393" s="17"/>
      <c r="BP393" s="17"/>
      <c r="BQ393" s="17"/>
      <c r="BR393" s="17"/>
      <c r="BS393" s="17"/>
      <c r="BT393" s="17"/>
      <c r="BU393" s="17"/>
      <c r="BV393" s="17"/>
      <c r="BW393" s="17"/>
      <c r="BX393" s="17"/>
      <c r="BY393" s="17"/>
      <c r="BZ393" s="17"/>
      <c r="CA393" s="17"/>
      <c r="CB393" s="17"/>
      <c r="CC393" s="17"/>
      <c r="CD393" s="17"/>
      <c r="CE393" s="17"/>
      <c r="CF393" s="17"/>
      <c r="CG393" s="17"/>
      <c r="CH393" s="17"/>
      <c r="CI393" s="17"/>
      <c r="CJ393" s="17"/>
      <c r="CK393" s="17"/>
      <c r="CL393" s="17"/>
    </row>
    <row r="394" spans="19:90" x14ac:dyDescent="0.25"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  <c r="BO394" s="17"/>
      <c r="BP394" s="17"/>
      <c r="BQ394" s="17"/>
      <c r="BR394" s="17"/>
      <c r="BS394" s="17"/>
      <c r="BT394" s="17"/>
      <c r="BU394" s="17"/>
      <c r="BV394" s="17"/>
      <c r="BW394" s="17"/>
      <c r="BX394" s="17"/>
      <c r="BY394" s="17"/>
      <c r="BZ394" s="17"/>
      <c r="CA394" s="17"/>
      <c r="CB394" s="17"/>
      <c r="CC394" s="17"/>
      <c r="CD394" s="17"/>
      <c r="CE394" s="17"/>
      <c r="CF394" s="17"/>
      <c r="CG394" s="17"/>
      <c r="CH394" s="17"/>
      <c r="CI394" s="17"/>
      <c r="CJ394" s="17"/>
      <c r="CK394" s="17"/>
      <c r="CL394" s="17"/>
    </row>
    <row r="395" spans="19:90" x14ac:dyDescent="0.25"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17"/>
      <c r="BP395" s="17"/>
      <c r="BQ395" s="17"/>
      <c r="BR395" s="17"/>
      <c r="BS395" s="17"/>
      <c r="BT395" s="17"/>
      <c r="BU395" s="17"/>
      <c r="BV395" s="17"/>
      <c r="BW395" s="17"/>
      <c r="BX395" s="17"/>
      <c r="BY395" s="17"/>
      <c r="BZ395" s="17"/>
      <c r="CA395" s="17"/>
      <c r="CB395" s="17"/>
      <c r="CC395" s="17"/>
      <c r="CD395" s="17"/>
      <c r="CE395" s="17"/>
      <c r="CF395" s="17"/>
      <c r="CG395" s="17"/>
      <c r="CH395" s="17"/>
      <c r="CI395" s="17"/>
      <c r="CJ395" s="17"/>
      <c r="CK395" s="17"/>
      <c r="CL395" s="17"/>
    </row>
    <row r="396" spans="19:90" x14ac:dyDescent="0.25"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</row>
    <row r="397" spans="19:90" x14ac:dyDescent="0.25"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</row>
    <row r="398" spans="19:90" x14ac:dyDescent="0.25"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R398" s="17"/>
      <c r="BS398" s="17"/>
      <c r="BT398" s="17"/>
      <c r="BU398" s="17"/>
      <c r="BV398" s="17"/>
      <c r="BW398" s="17"/>
      <c r="BX398" s="17"/>
      <c r="BY398" s="17"/>
      <c r="BZ398" s="17"/>
      <c r="CA398" s="17"/>
      <c r="CB398" s="17"/>
      <c r="CC398" s="17"/>
      <c r="CD398" s="17"/>
      <c r="CE398" s="17"/>
      <c r="CF398" s="17"/>
      <c r="CG398" s="17"/>
      <c r="CH398" s="17"/>
      <c r="CI398" s="17"/>
      <c r="CJ398" s="17"/>
      <c r="CK398" s="17"/>
      <c r="CL398" s="17"/>
    </row>
    <row r="399" spans="19:90" x14ac:dyDescent="0.25"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17"/>
      <c r="BP399" s="17"/>
      <c r="BQ399" s="17"/>
      <c r="BR399" s="17"/>
      <c r="BS399" s="17"/>
      <c r="BT399" s="17"/>
      <c r="BU399" s="17"/>
      <c r="BV399" s="17"/>
      <c r="BW399" s="17"/>
      <c r="BX399" s="17"/>
      <c r="BY399" s="17"/>
      <c r="BZ399" s="17"/>
      <c r="CA399" s="17"/>
      <c r="CB399" s="17"/>
      <c r="CC399" s="17"/>
      <c r="CD399" s="17"/>
      <c r="CE399" s="17"/>
      <c r="CF399" s="17"/>
      <c r="CG399" s="17"/>
      <c r="CH399" s="17"/>
      <c r="CI399" s="17"/>
      <c r="CJ399" s="17"/>
      <c r="CK399" s="17"/>
      <c r="CL399" s="17"/>
    </row>
    <row r="400" spans="19:90" x14ac:dyDescent="0.25"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  <c r="BO400" s="17"/>
      <c r="BP400" s="17"/>
      <c r="BQ400" s="17"/>
      <c r="BR400" s="17"/>
      <c r="BS400" s="17"/>
      <c r="BT400" s="17"/>
      <c r="BU400" s="17"/>
      <c r="BV400" s="17"/>
      <c r="BW400" s="17"/>
      <c r="BX400" s="17"/>
      <c r="BY400" s="17"/>
      <c r="BZ400" s="17"/>
      <c r="CA400" s="17"/>
      <c r="CB400" s="17"/>
      <c r="CC400" s="17"/>
      <c r="CD400" s="17"/>
      <c r="CE400" s="17"/>
      <c r="CF400" s="17"/>
      <c r="CG400" s="17"/>
      <c r="CH400" s="17"/>
      <c r="CI400" s="17"/>
      <c r="CJ400" s="17"/>
      <c r="CK400" s="17"/>
      <c r="CL400" s="17"/>
    </row>
    <row r="401" spans="19:90" x14ac:dyDescent="0.25"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</row>
    <row r="402" spans="19:90" x14ac:dyDescent="0.25"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</row>
    <row r="403" spans="19:90" x14ac:dyDescent="0.25"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</row>
    <row r="404" spans="19:90" x14ac:dyDescent="0.25"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</row>
    <row r="405" spans="19:90" x14ac:dyDescent="0.25"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</row>
    <row r="406" spans="19:90" x14ac:dyDescent="0.25"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</row>
    <row r="407" spans="19:90" x14ac:dyDescent="0.25"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</row>
    <row r="408" spans="19:90" x14ac:dyDescent="0.25"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</row>
    <row r="409" spans="19:90" x14ac:dyDescent="0.25"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</row>
    <row r="410" spans="19:90" x14ac:dyDescent="0.25"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</row>
    <row r="411" spans="19:90" x14ac:dyDescent="0.25"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</row>
    <row r="412" spans="19:90" x14ac:dyDescent="0.25"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</row>
    <row r="413" spans="19:90" x14ac:dyDescent="0.25"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</row>
    <row r="414" spans="19:90" x14ac:dyDescent="0.25"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A414" s="17"/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</row>
    <row r="415" spans="19:90" x14ac:dyDescent="0.25"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A415" s="17"/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</row>
    <row r="416" spans="19:90" x14ac:dyDescent="0.25"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</row>
    <row r="417" spans="19:90" x14ac:dyDescent="0.25"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</row>
    <row r="418" spans="19:90" x14ac:dyDescent="0.25"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17"/>
      <c r="BP418" s="17"/>
      <c r="BQ418" s="17"/>
      <c r="BR418" s="17"/>
      <c r="BS418" s="17"/>
      <c r="BT418" s="17"/>
      <c r="BU418" s="17"/>
      <c r="BV418" s="17"/>
      <c r="BW418" s="17"/>
      <c r="BX418" s="17"/>
      <c r="BY418" s="17"/>
      <c r="BZ418" s="17"/>
      <c r="CA418" s="17"/>
      <c r="CB418" s="17"/>
      <c r="CC418" s="17"/>
      <c r="CD418" s="17"/>
      <c r="CE418" s="17"/>
      <c r="CF418" s="17"/>
      <c r="CG418" s="17"/>
      <c r="CH418" s="17"/>
      <c r="CI418" s="17"/>
      <c r="CJ418" s="17"/>
      <c r="CK418" s="17"/>
      <c r="CL418" s="17"/>
    </row>
    <row r="419" spans="19:90" x14ac:dyDescent="0.25"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  <c r="BO419" s="17"/>
      <c r="BP419" s="17"/>
      <c r="BQ419" s="17"/>
      <c r="BR419" s="17"/>
      <c r="BS419" s="17"/>
      <c r="BT419" s="17"/>
      <c r="BU419" s="17"/>
      <c r="BV419" s="17"/>
      <c r="BW419" s="17"/>
      <c r="BX419" s="17"/>
      <c r="BY419" s="17"/>
      <c r="BZ419" s="17"/>
      <c r="CA419" s="17"/>
      <c r="CB419" s="17"/>
      <c r="CC419" s="17"/>
      <c r="CD419" s="17"/>
      <c r="CE419" s="17"/>
      <c r="CF419" s="17"/>
      <c r="CG419" s="17"/>
      <c r="CH419" s="17"/>
      <c r="CI419" s="17"/>
      <c r="CJ419" s="17"/>
      <c r="CK419" s="17"/>
      <c r="CL419" s="17"/>
    </row>
    <row r="420" spans="19:90" x14ac:dyDescent="0.25"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  <c r="BT420" s="17"/>
      <c r="BU420" s="17"/>
      <c r="BV420" s="17"/>
      <c r="BW420" s="17"/>
      <c r="BX420" s="17"/>
      <c r="BY420" s="17"/>
      <c r="BZ420" s="17"/>
      <c r="CA420" s="17"/>
      <c r="CB420" s="17"/>
      <c r="CC420" s="17"/>
      <c r="CD420" s="17"/>
      <c r="CE420" s="17"/>
      <c r="CF420" s="17"/>
      <c r="CG420" s="17"/>
      <c r="CH420" s="17"/>
      <c r="CI420" s="17"/>
      <c r="CJ420" s="17"/>
      <c r="CK420" s="17"/>
      <c r="CL420" s="17"/>
    </row>
    <row r="421" spans="19:90" x14ac:dyDescent="0.25"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</row>
    <row r="422" spans="19:90" x14ac:dyDescent="0.25"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</row>
    <row r="423" spans="19:90" x14ac:dyDescent="0.25"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  <c r="BO423" s="17"/>
      <c r="BP423" s="17"/>
      <c r="BQ423" s="17"/>
      <c r="BR423" s="17"/>
      <c r="BS423" s="17"/>
      <c r="BT423" s="17"/>
      <c r="BU423" s="17"/>
      <c r="BV423" s="17"/>
      <c r="BW423" s="17"/>
      <c r="BX423" s="17"/>
      <c r="BY423" s="17"/>
      <c r="BZ423" s="17"/>
      <c r="CA423" s="17"/>
      <c r="CB423" s="17"/>
      <c r="CC423" s="17"/>
      <c r="CD423" s="17"/>
      <c r="CE423" s="17"/>
      <c r="CF423" s="17"/>
      <c r="CG423" s="17"/>
      <c r="CH423" s="17"/>
      <c r="CI423" s="17"/>
      <c r="CJ423" s="17"/>
      <c r="CK423" s="17"/>
      <c r="CL423" s="17"/>
    </row>
    <row r="424" spans="19:90" x14ac:dyDescent="0.25"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7"/>
      <c r="BU424" s="17"/>
      <c r="BV424" s="17"/>
      <c r="BW424" s="17"/>
      <c r="BX424" s="17"/>
      <c r="BY424" s="17"/>
      <c r="BZ424" s="17"/>
      <c r="CA424" s="17"/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</row>
    <row r="425" spans="19:90" x14ac:dyDescent="0.25"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</row>
    <row r="426" spans="19:90" x14ac:dyDescent="0.25"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</row>
    <row r="427" spans="19:90" x14ac:dyDescent="0.25"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</row>
    <row r="428" spans="19:90" x14ac:dyDescent="0.25"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17"/>
      <c r="BR428" s="17"/>
      <c r="BS428" s="17"/>
      <c r="BT428" s="17"/>
      <c r="BU428" s="17"/>
      <c r="BV428" s="17"/>
      <c r="BW428" s="17"/>
      <c r="BX428" s="17"/>
      <c r="BY428" s="17"/>
      <c r="BZ428" s="17"/>
      <c r="CA428" s="17"/>
      <c r="CB428" s="17"/>
      <c r="CC428" s="17"/>
      <c r="CD428" s="17"/>
      <c r="CE428" s="17"/>
      <c r="CF428" s="17"/>
      <c r="CG428" s="17"/>
      <c r="CH428" s="17"/>
      <c r="CI428" s="17"/>
      <c r="CJ428" s="17"/>
      <c r="CK428" s="17"/>
      <c r="CL428" s="17"/>
    </row>
    <row r="429" spans="19:90" x14ac:dyDescent="0.25"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7"/>
      <c r="BU429" s="17"/>
      <c r="BV429" s="17"/>
      <c r="BW429" s="17"/>
      <c r="BX429" s="17"/>
      <c r="BY429" s="17"/>
      <c r="BZ429" s="17"/>
      <c r="CA429" s="17"/>
      <c r="CB429" s="17"/>
      <c r="CC429" s="17"/>
      <c r="CD429" s="17"/>
      <c r="CE429" s="17"/>
      <c r="CF429" s="17"/>
      <c r="CG429" s="17"/>
      <c r="CH429" s="17"/>
      <c r="CI429" s="17"/>
      <c r="CJ429" s="17"/>
      <c r="CK429" s="17"/>
      <c r="CL429" s="17"/>
    </row>
    <row r="430" spans="19:90" x14ac:dyDescent="0.25"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17"/>
      <c r="BP430" s="17"/>
      <c r="BQ430" s="17"/>
      <c r="BR430" s="17"/>
      <c r="BS430" s="17"/>
      <c r="BT430" s="17"/>
      <c r="BU430" s="17"/>
      <c r="BV430" s="17"/>
      <c r="BW430" s="17"/>
      <c r="BX430" s="17"/>
      <c r="BY430" s="17"/>
      <c r="BZ430" s="17"/>
      <c r="CA430" s="17"/>
      <c r="CB430" s="17"/>
      <c r="CC430" s="17"/>
      <c r="CD430" s="17"/>
      <c r="CE430" s="17"/>
      <c r="CF430" s="17"/>
      <c r="CG430" s="17"/>
      <c r="CH430" s="17"/>
      <c r="CI430" s="17"/>
      <c r="CJ430" s="17"/>
      <c r="CK430" s="17"/>
      <c r="CL430" s="17"/>
    </row>
    <row r="431" spans="19:90" x14ac:dyDescent="0.25"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</row>
    <row r="432" spans="19:90" x14ac:dyDescent="0.25"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</row>
    <row r="433" spans="19:90" x14ac:dyDescent="0.25"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A433" s="17"/>
      <c r="CB433" s="17"/>
      <c r="CC433" s="17"/>
      <c r="CD433" s="17"/>
      <c r="CE433" s="17"/>
      <c r="CF433" s="17"/>
      <c r="CG433" s="17"/>
      <c r="CH433" s="17"/>
      <c r="CI433" s="17"/>
      <c r="CJ433" s="17"/>
      <c r="CK433" s="17"/>
      <c r="CL433" s="17"/>
    </row>
    <row r="434" spans="19:90" x14ac:dyDescent="0.25"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7"/>
      <c r="CC434" s="17"/>
      <c r="CD434" s="17"/>
      <c r="CE434" s="17"/>
      <c r="CF434" s="17"/>
      <c r="CG434" s="17"/>
      <c r="CH434" s="17"/>
      <c r="CI434" s="17"/>
      <c r="CJ434" s="17"/>
      <c r="CK434" s="17"/>
      <c r="CL434" s="17"/>
    </row>
    <row r="435" spans="19:90" x14ac:dyDescent="0.25"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A435" s="17"/>
      <c r="CB435" s="17"/>
      <c r="CC435" s="17"/>
      <c r="CD435" s="17"/>
      <c r="CE435" s="17"/>
      <c r="CF435" s="17"/>
      <c r="CG435" s="17"/>
      <c r="CH435" s="17"/>
      <c r="CI435" s="17"/>
      <c r="CJ435" s="17"/>
      <c r="CK435" s="17"/>
      <c r="CL435" s="17"/>
    </row>
    <row r="436" spans="19:90" x14ac:dyDescent="0.25"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</row>
    <row r="437" spans="19:90" x14ac:dyDescent="0.25"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</row>
    <row r="438" spans="19:90" x14ac:dyDescent="0.25"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C438" s="17"/>
      <c r="CD438" s="17"/>
      <c r="CE438" s="17"/>
      <c r="CF438" s="17"/>
      <c r="CG438" s="17"/>
      <c r="CH438" s="17"/>
      <c r="CI438" s="17"/>
      <c r="CJ438" s="17"/>
      <c r="CK438" s="17"/>
      <c r="CL438" s="17"/>
    </row>
    <row r="439" spans="19:90" x14ac:dyDescent="0.25"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</row>
    <row r="440" spans="19:90" x14ac:dyDescent="0.25"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</row>
    <row r="441" spans="19:90" x14ac:dyDescent="0.25"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</row>
    <row r="442" spans="19:90" x14ac:dyDescent="0.25"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</row>
    <row r="443" spans="19:90" x14ac:dyDescent="0.25"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</row>
    <row r="444" spans="19:90" x14ac:dyDescent="0.25"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</row>
    <row r="445" spans="19:90" x14ac:dyDescent="0.25"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</row>
    <row r="446" spans="19:90" x14ac:dyDescent="0.25"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</row>
    <row r="447" spans="19:90" x14ac:dyDescent="0.25"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</row>
    <row r="448" spans="19:90" x14ac:dyDescent="0.25"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C448" s="17"/>
      <c r="CD448" s="17"/>
      <c r="CE448" s="17"/>
      <c r="CF448" s="17"/>
      <c r="CG448" s="17"/>
      <c r="CH448" s="17"/>
      <c r="CI448" s="17"/>
      <c r="CJ448" s="17"/>
      <c r="CK448" s="17"/>
      <c r="CL448" s="17"/>
    </row>
    <row r="449" spans="19:90" x14ac:dyDescent="0.25"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  <c r="CB449" s="17"/>
      <c r="CC449" s="17"/>
      <c r="CD449" s="17"/>
      <c r="CE449" s="17"/>
      <c r="CF449" s="17"/>
      <c r="CG449" s="17"/>
      <c r="CH449" s="17"/>
      <c r="CI449" s="17"/>
      <c r="CJ449" s="17"/>
      <c r="CK449" s="17"/>
      <c r="CL449" s="17"/>
    </row>
    <row r="450" spans="19:90" x14ac:dyDescent="0.25"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E450" s="17"/>
      <c r="CF450" s="17"/>
      <c r="CG450" s="17"/>
      <c r="CH450" s="17"/>
      <c r="CI450" s="17"/>
      <c r="CJ450" s="17"/>
      <c r="CK450" s="17"/>
      <c r="CL450" s="17"/>
    </row>
    <row r="451" spans="19:90" x14ac:dyDescent="0.25"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</row>
    <row r="452" spans="19:90" x14ac:dyDescent="0.25"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</row>
    <row r="453" spans="19:90" x14ac:dyDescent="0.25"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C453" s="17"/>
      <c r="CD453" s="17"/>
      <c r="CE453" s="17"/>
      <c r="CF453" s="17"/>
      <c r="CG453" s="17"/>
      <c r="CH453" s="17"/>
      <c r="CI453" s="17"/>
      <c r="CJ453" s="17"/>
      <c r="CK453" s="17"/>
      <c r="CL453" s="17"/>
    </row>
    <row r="454" spans="19:90" x14ac:dyDescent="0.25"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A454" s="17"/>
      <c r="CB454" s="17"/>
      <c r="CC454" s="17"/>
      <c r="CD454" s="17"/>
      <c r="CE454" s="17"/>
      <c r="CF454" s="17"/>
      <c r="CG454" s="17"/>
      <c r="CH454" s="17"/>
      <c r="CI454" s="17"/>
      <c r="CJ454" s="17"/>
      <c r="CK454" s="17"/>
      <c r="CL454" s="17"/>
    </row>
    <row r="455" spans="19:90" x14ac:dyDescent="0.25"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E455" s="17"/>
      <c r="CF455" s="17"/>
      <c r="CG455" s="17"/>
      <c r="CH455" s="17"/>
      <c r="CI455" s="17"/>
      <c r="CJ455" s="17"/>
      <c r="CK455" s="17"/>
      <c r="CL455" s="17"/>
    </row>
    <row r="456" spans="19:90" x14ac:dyDescent="0.25"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</row>
    <row r="457" spans="19:90" x14ac:dyDescent="0.25"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</row>
    <row r="458" spans="19:90" x14ac:dyDescent="0.25"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A458" s="17"/>
      <c r="CB458" s="17"/>
      <c r="CC458" s="17"/>
      <c r="CD458" s="17"/>
      <c r="CE458" s="17"/>
      <c r="CF458" s="17"/>
      <c r="CG458" s="17"/>
      <c r="CH458" s="17"/>
      <c r="CI458" s="17"/>
      <c r="CJ458" s="17"/>
      <c r="CK458" s="17"/>
      <c r="CL458" s="17"/>
    </row>
    <row r="459" spans="19:90" x14ac:dyDescent="0.25"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C459" s="17"/>
      <c r="CD459" s="17"/>
      <c r="CE459" s="17"/>
      <c r="CF459" s="17"/>
      <c r="CG459" s="17"/>
      <c r="CH459" s="17"/>
      <c r="CI459" s="17"/>
      <c r="CJ459" s="17"/>
      <c r="CK459" s="17"/>
      <c r="CL459" s="17"/>
    </row>
    <row r="460" spans="19:90" x14ac:dyDescent="0.25"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E460" s="17"/>
      <c r="CF460" s="17"/>
      <c r="CG460" s="17"/>
      <c r="CH460" s="17"/>
      <c r="CI460" s="17"/>
      <c r="CJ460" s="17"/>
      <c r="CK460" s="17"/>
      <c r="CL460" s="17"/>
    </row>
    <row r="461" spans="19:90" x14ac:dyDescent="0.25"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</row>
    <row r="462" spans="19:90" x14ac:dyDescent="0.25"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</row>
    <row r="463" spans="19:90" x14ac:dyDescent="0.25"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E463" s="17"/>
      <c r="CF463" s="17"/>
      <c r="CG463" s="17"/>
      <c r="CH463" s="17"/>
      <c r="CI463" s="17"/>
      <c r="CJ463" s="17"/>
      <c r="CK463" s="17"/>
      <c r="CL463" s="17"/>
    </row>
    <row r="464" spans="19:90" x14ac:dyDescent="0.25"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</row>
    <row r="465" spans="19:90" x14ac:dyDescent="0.25"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A465" s="17"/>
      <c r="CB465" s="17"/>
      <c r="CC465" s="17"/>
      <c r="CD465" s="17"/>
      <c r="CE465" s="17"/>
      <c r="CF465" s="17"/>
      <c r="CG465" s="17"/>
      <c r="CH465" s="17"/>
      <c r="CI465" s="17"/>
      <c r="CJ465" s="17"/>
      <c r="CK465" s="17"/>
      <c r="CL465" s="17"/>
    </row>
    <row r="466" spans="19:90" x14ac:dyDescent="0.25"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</row>
    <row r="467" spans="19:90" x14ac:dyDescent="0.25"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</row>
    <row r="468" spans="19:90" x14ac:dyDescent="0.25"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</row>
    <row r="469" spans="19:90" x14ac:dyDescent="0.25"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</row>
    <row r="470" spans="19:90" x14ac:dyDescent="0.25"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</row>
    <row r="471" spans="19:90" x14ac:dyDescent="0.25"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</row>
    <row r="472" spans="19:90" x14ac:dyDescent="0.25"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</row>
    <row r="473" spans="19:90" x14ac:dyDescent="0.25"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</row>
    <row r="474" spans="19:90" x14ac:dyDescent="0.25"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</row>
    <row r="475" spans="19:90" x14ac:dyDescent="0.25"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</row>
    <row r="476" spans="19:90" x14ac:dyDescent="0.25"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</row>
    <row r="477" spans="19:90" x14ac:dyDescent="0.25"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</row>
    <row r="478" spans="19:90" x14ac:dyDescent="0.25"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</row>
    <row r="479" spans="19:90" x14ac:dyDescent="0.25"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</row>
    <row r="480" spans="19:90" x14ac:dyDescent="0.25"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</row>
    <row r="481" spans="19:90" x14ac:dyDescent="0.25"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</row>
    <row r="482" spans="19:90" x14ac:dyDescent="0.25"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</row>
    <row r="483" spans="19:90" x14ac:dyDescent="0.25"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  <c r="BT483" s="17"/>
      <c r="BU483" s="17"/>
      <c r="BV483" s="17"/>
      <c r="BW483" s="17"/>
      <c r="BX483" s="17"/>
      <c r="BY483" s="17"/>
      <c r="BZ483" s="17"/>
      <c r="CA483" s="17"/>
      <c r="CB483" s="17"/>
      <c r="CC483" s="17"/>
      <c r="CD483" s="17"/>
      <c r="CE483" s="17"/>
      <c r="CF483" s="17"/>
      <c r="CG483" s="17"/>
      <c r="CH483" s="17"/>
      <c r="CI483" s="17"/>
      <c r="CJ483" s="17"/>
      <c r="CK483" s="17"/>
      <c r="CL483" s="17"/>
    </row>
    <row r="484" spans="19:90" x14ac:dyDescent="0.25"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  <c r="BT484" s="17"/>
      <c r="BU484" s="17"/>
      <c r="BV484" s="17"/>
      <c r="BW484" s="17"/>
      <c r="BX484" s="17"/>
      <c r="BY484" s="17"/>
      <c r="BZ484" s="17"/>
      <c r="CA484" s="17"/>
      <c r="CB484" s="17"/>
      <c r="CC484" s="17"/>
      <c r="CD484" s="17"/>
      <c r="CE484" s="17"/>
      <c r="CF484" s="17"/>
      <c r="CG484" s="17"/>
      <c r="CH484" s="17"/>
      <c r="CI484" s="17"/>
      <c r="CJ484" s="17"/>
      <c r="CK484" s="17"/>
      <c r="CL484" s="17"/>
    </row>
    <row r="485" spans="19:90" x14ac:dyDescent="0.25"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17"/>
      <c r="BR485" s="17"/>
      <c r="BS485" s="17"/>
      <c r="BT485" s="17"/>
      <c r="BU485" s="17"/>
      <c r="BV485" s="17"/>
      <c r="BW485" s="17"/>
      <c r="BX485" s="17"/>
      <c r="BY485" s="17"/>
      <c r="BZ485" s="17"/>
      <c r="CA485" s="17"/>
      <c r="CB485" s="17"/>
      <c r="CC485" s="17"/>
      <c r="CD485" s="17"/>
      <c r="CE485" s="17"/>
      <c r="CF485" s="17"/>
      <c r="CG485" s="17"/>
      <c r="CH485" s="17"/>
      <c r="CI485" s="17"/>
      <c r="CJ485" s="17"/>
      <c r="CK485" s="17"/>
      <c r="CL485" s="17"/>
    </row>
    <row r="486" spans="19:90" x14ac:dyDescent="0.25"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</row>
    <row r="487" spans="19:90" x14ac:dyDescent="0.25"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</row>
    <row r="488" spans="19:90" x14ac:dyDescent="0.25"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  <c r="BT488" s="17"/>
      <c r="BU488" s="17"/>
      <c r="BV488" s="17"/>
      <c r="BW488" s="17"/>
      <c r="BX488" s="17"/>
      <c r="BY488" s="17"/>
      <c r="BZ488" s="17"/>
      <c r="CA488" s="17"/>
      <c r="CB488" s="17"/>
      <c r="CC488" s="17"/>
      <c r="CD488" s="17"/>
      <c r="CE488" s="17"/>
      <c r="CF488" s="17"/>
      <c r="CG488" s="17"/>
      <c r="CH488" s="17"/>
      <c r="CI488" s="17"/>
      <c r="CJ488" s="17"/>
      <c r="CK488" s="17"/>
      <c r="CL488" s="17"/>
    </row>
    <row r="489" spans="19:90" x14ac:dyDescent="0.25"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  <c r="BT489" s="17"/>
      <c r="BU489" s="17"/>
      <c r="BV489" s="17"/>
      <c r="BW489" s="17"/>
      <c r="BX489" s="17"/>
      <c r="BY489" s="17"/>
      <c r="BZ489" s="17"/>
      <c r="CA489" s="17"/>
      <c r="CB489" s="17"/>
      <c r="CC489" s="17"/>
      <c r="CD489" s="17"/>
      <c r="CE489" s="17"/>
      <c r="CF489" s="17"/>
      <c r="CG489" s="17"/>
      <c r="CH489" s="17"/>
      <c r="CI489" s="17"/>
      <c r="CJ489" s="17"/>
      <c r="CK489" s="17"/>
      <c r="CL489" s="17"/>
    </row>
    <row r="490" spans="19:90" x14ac:dyDescent="0.25"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17"/>
      <c r="BP490" s="17"/>
      <c r="BQ490" s="17"/>
      <c r="BR490" s="17"/>
      <c r="BS490" s="17"/>
      <c r="BT490" s="17"/>
      <c r="BU490" s="17"/>
      <c r="BV490" s="17"/>
      <c r="BW490" s="17"/>
      <c r="BX490" s="17"/>
      <c r="BY490" s="17"/>
      <c r="BZ490" s="17"/>
      <c r="CA490" s="17"/>
      <c r="CB490" s="17"/>
      <c r="CC490" s="17"/>
      <c r="CD490" s="17"/>
      <c r="CE490" s="17"/>
      <c r="CF490" s="17"/>
      <c r="CG490" s="17"/>
      <c r="CH490" s="17"/>
      <c r="CI490" s="17"/>
      <c r="CJ490" s="17"/>
      <c r="CK490" s="17"/>
      <c r="CL490" s="17"/>
    </row>
    <row r="491" spans="19:90" x14ac:dyDescent="0.25"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</row>
    <row r="492" spans="19:90" x14ac:dyDescent="0.25"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</row>
    <row r="493" spans="19:90" x14ac:dyDescent="0.25"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/>
      <c r="CF493" s="17"/>
      <c r="CG493" s="17"/>
      <c r="CH493" s="17"/>
      <c r="CI493" s="17"/>
      <c r="CJ493" s="17"/>
      <c r="CK493" s="17"/>
      <c r="CL493" s="17"/>
    </row>
    <row r="494" spans="19:90" x14ac:dyDescent="0.25"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/>
      <c r="CF494" s="17"/>
      <c r="CG494" s="17"/>
      <c r="CH494" s="17"/>
      <c r="CI494" s="17"/>
      <c r="CJ494" s="17"/>
      <c r="CK494" s="17"/>
      <c r="CL494" s="17"/>
    </row>
    <row r="495" spans="19:90" x14ac:dyDescent="0.25"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/>
      <c r="CF495" s="17"/>
      <c r="CG495" s="17"/>
      <c r="CH495" s="17"/>
      <c r="CI495" s="17"/>
      <c r="CJ495" s="17"/>
      <c r="CK495" s="17"/>
      <c r="CL495" s="17"/>
    </row>
    <row r="496" spans="19:90" x14ac:dyDescent="0.25"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</row>
    <row r="497" spans="19:90" x14ac:dyDescent="0.25"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</row>
    <row r="498" spans="19:90" x14ac:dyDescent="0.25"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/>
      <c r="CF498" s="17"/>
      <c r="CG498" s="17"/>
      <c r="CH498" s="17"/>
      <c r="CI498" s="17"/>
      <c r="CJ498" s="17"/>
      <c r="CK498" s="17"/>
      <c r="CL498" s="17"/>
    </row>
    <row r="499" spans="19:90" x14ac:dyDescent="0.25"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A499" s="17"/>
      <c r="CB499" s="17"/>
      <c r="CC499" s="17"/>
      <c r="CD499" s="17"/>
      <c r="CE499" s="17"/>
      <c r="CF499" s="17"/>
      <c r="CG499" s="17"/>
      <c r="CH499" s="17"/>
      <c r="CI499" s="17"/>
      <c r="CJ499" s="17"/>
      <c r="CK499" s="17"/>
      <c r="CL499" s="17"/>
    </row>
    <row r="500" spans="19:90" x14ac:dyDescent="0.25"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E500" s="17"/>
      <c r="CF500" s="17"/>
      <c r="CG500" s="17"/>
      <c r="CH500" s="17"/>
      <c r="CI500" s="17"/>
      <c r="CJ500" s="17"/>
      <c r="CK500" s="17"/>
      <c r="CL500" s="17"/>
    </row>
    <row r="501" spans="19:90" x14ac:dyDescent="0.25"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</row>
    <row r="502" spans="19:90" x14ac:dyDescent="0.25"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</row>
    <row r="503" spans="19:90" x14ac:dyDescent="0.25"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E503" s="17"/>
      <c r="CF503" s="17"/>
      <c r="CG503" s="17"/>
      <c r="CH503" s="17"/>
      <c r="CI503" s="17"/>
      <c r="CJ503" s="17"/>
      <c r="CK503" s="17"/>
      <c r="CL503" s="17"/>
    </row>
    <row r="504" spans="19:90" x14ac:dyDescent="0.25"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  <c r="BT504" s="17"/>
      <c r="BU504" s="17"/>
      <c r="BV504" s="17"/>
      <c r="BW504" s="17"/>
      <c r="BX504" s="17"/>
      <c r="BY504" s="17"/>
      <c r="BZ504" s="17"/>
      <c r="CA504" s="17"/>
      <c r="CB504" s="17"/>
      <c r="CC504" s="17"/>
      <c r="CD504" s="17"/>
      <c r="CE504" s="17"/>
      <c r="CF504" s="17"/>
      <c r="CG504" s="17"/>
      <c r="CH504" s="17"/>
      <c r="CI504" s="17"/>
      <c r="CJ504" s="17"/>
      <c r="CK504" s="17"/>
      <c r="CL504" s="17"/>
    </row>
    <row r="505" spans="19:90" x14ac:dyDescent="0.25"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A505" s="17"/>
      <c r="CB505" s="17"/>
      <c r="CC505" s="17"/>
      <c r="CD505" s="17"/>
      <c r="CE505" s="17"/>
      <c r="CF505" s="17"/>
      <c r="CG505" s="17"/>
      <c r="CH505" s="17"/>
      <c r="CI505" s="17"/>
      <c r="CJ505" s="17"/>
      <c r="CK505" s="17"/>
      <c r="CL505" s="17"/>
    </row>
    <row r="506" spans="19:90" x14ac:dyDescent="0.25"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</row>
    <row r="507" spans="19:90" x14ac:dyDescent="0.25"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</row>
    <row r="508" spans="19:90" x14ac:dyDescent="0.25"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  <c r="BT508" s="17"/>
      <c r="BU508" s="17"/>
      <c r="BV508" s="17"/>
      <c r="BW508" s="17"/>
      <c r="BX508" s="17"/>
      <c r="BY508" s="17"/>
      <c r="BZ508" s="17"/>
      <c r="CA508" s="17"/>
      <c r="CB508" s="17"/>
      <c r="CC508" s="17"/>
      <c r="CD508" s="17"/>
      <c r="CE508" s="17"/>
      <c r="CF508" s="17"/>
      <c r="CG508" s="17"/>
      <c r="CH508" s="17"/>
      <c r="CI508" s="17"/>
      <c r="CJ508" s="17"/>
      <c r="CK508" s="17"/>
      <c r="CL508" s="17"/>
    </row>
    <row r="509" spans="19:90" x14ac:dyDescent="0.25"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A509" s="17"/>
      <c r="CB509" s="17"/>
      <c r="CC509" s="17"/>
      <c r="CD509" s="17"/>
      <c r="CE509" s="17"/>
      <c r="CF509" s="17"/>
      <c r="CG509" s="17"/>
      <c r="CH509" s="17"/>
      <c r="CI509" s="17"/>
      <c r="CJ509" s="17"/>
      <c r="CK509" s="17"/>
      <c r="CL509" s="17"/>
    </row>
    <row r="510" spans="19:90" x14ac:dyDescent="0.25"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  <c r="BT510" s="17"/>
      <c r="BU510" s="17"/>
      <c r="BV510" s="17"/>
      <c r="BW510" s="17"/>
      <c r="BX510" s="17"/>
      <c r="BY510" s="17"/>
      <c r="BZ510" s="17"/>
      <c r="CA510" s="17"/>
      <c r="CB510" s="17"/>
      <c r="CC510" s="17"/>
      <c r="CD510" s="17"/>
      <c r="CE510" s="17"/>
      <c r="CF510" s="17"/>
      <c r="CG510" s="17"/>
      <c r="CH510" s="17"/>
      <c r="CI510" s="17"/>
      <c r="CJ510" s="17"/>
      <c r="CK510" s="17"/>
      <c r="CL510" s="17"/>
    </row>
    <row r="511" spans="19:90" x14ac:dyDescent="0.25"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</row>
    <row r="512" spans="19:90" x14ac:dyDescent="0.25"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</row>
    <row r="513" spans="19:90" x14ac:dyDescent="0.25"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  <c r="BT513" s="17"/>
      <c r="BU513" s="17"/>
      <c r="BV513" s="17"/>
      <c r="BW513" s="17"/>
      <c r="BX513" s="17"/>
      <c r="BY513" s="17"/>
      <c r="BZ513" s="17"/>
      <c r="CA513" s="17"/>
      <c r="CB513" s="17"/>
      <c r="CC513" s="17"/>
      <c r="CD513" s="17"/>
      <c r="CE513" s="17"/>
      <c r="CF513" s="17"/>
      <c r="CG513" s="17"/>
      <c r="CH513" s="17"/>
      <c r="CI513" s="17"/>
      <c r="CJ513" s="17"/>
      <c r="CK513" s="17"/>
      <c r="CL513" s="17"/>
    </row>
    <row r="514" spans="19:90" x14ac:dyDescent="0.25"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  <c r="BT514" s="17"/>
      <c r="BU514" s="17"/>
      <c r="BV514" s="17"/>
      <c r="BW514" s="17"/>
      <c r="BX514" s="17"/>
      <c r="BY514" s="17"/>
      <c r="BZ514" s="17"/>
      <c r="CA514" s="17"/>
      <c r="CB514" s="17"/>
      <c r="CC514" s="17"/>
      <c r="CD514" s="17"/>
      <c r="CE514" s="17"/>
      <c r="CF514" s="17"/>
      <c r="CG514" s="17"/>
      <c r="CH514" s="17"/>
      <c r="CI514" s="17"/>
      <c r="CJ514" s="17"/>
      <c r="CK514" s="17"/>
      <c r="CL514" s="17"/>
    </row>
    <row r="515" spans="19:90" x14ac:dyDescent="0.25"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A515" s="17"/>
      <c r="CB515" s="17"/>
      <c r="CC515" s="17"/>
      <c r="CD515" s="17"/>
      <c r="CE515" s="17"/>
      <c r="CF515" s="17"/>
      <c r="CG515" s="17"/>
      <c r="CH515" s="17"/>
      <c r="CI515" s="17"/>
      <c r="CJ515" s="17"/>
      <c r="CK515" s="17"/>
      <c r="CL515" s="17"/>
    </row>
    <row r="516" spans="19:90" x14ac:dyDescent="0.25"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</row>
    <row r="517" spans="19:90" x14ac:dyDescent="0.25"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</row>
    <row r="518" spans="19:90" x14ac:dyDescent="0.25"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  <c r="BT518" s="17"/>
      <c r="BU518" s="17"/>
      <c r="BV518" s="17"/>
      <c r="BW518" s="17"/>
      <c r="BX518" s="17"/>
      <c r="BY518" s="17"/>
      <c r="BZ518" s="17"/>
      <c r="CA518" s="17"/>
      <c r="CB518" s="17"/>
      <c r="CC518" s="17"/>
      <c r="CD518" s="17"/>
      <c r="CE518" s="17"/>
      <c r="CF518" s="17"/>
      <c r="CG518" s="17"/>
      <c r="CH518" s="17"/>
      <c r="CI518" s="17"/>
      <c r="CJ518" s="17"/>
      <c r="CK518" s="17"/>
      <c r="CL518" s="17"/>
    </row>
    <row r="519" spans="19:90" x14ac:dyDescent="0.25"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  <c r="BT519" s="17"/>
      <c r="BU519" s="17"/>
      <c r="BV519" s="17"/>
      <c r="BW519" s="17"/>
      <c r="BX519" s="17"/>
      <c r="BY519" s="17"/>
      <c r="BZ519" s="17"/>
      <c r="CA519" s="17"/>
      <c r="CB519" s="17"/>
      <c r="CC519" s="17"/>
      <c r="CD519" s="17"/>
      <c r="CE519" s="17"/>
      <c r="CF519" s="17"/>
      <c r="CG519" s="17"/>
      <c r="CH519" s="17"/>
      <c r="CI519" s="17"/>
      <c r="CJ519" s="17"/>
      <c r="CK519" s="17"/>
      <c r="CL519" s="17"/>
    </row>
    <row r="520" spans="19:90" x14ac:dyDescent="0.25"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  <c r="BT520" s="17"/>
      <c r="BU520" s="17"/>
      <c r="BV520" s="17"/>
      <c r="BW520" s="17"/>
      <c r="BX520" s="17"/>
      <c r="BY520" s="17"/>
      <c r="BZ520" s="17"/>
      <c r="CA520" s="17"/>
      <c r="CB520" s="17"/>
      <c r="CC520" s="17"/>
      <c r="CD520" s="17"/>
      <c r="CE520" s="17"/>
      <c r="CF520" s="17"/>
      <c r="CG520" s="17"/>
      <c r="CH520" s="17"/>
      <c r="CI520" s="17"/>
      <c r="CJ520" s="17"/>
      <c r="CK520" s="17"/>
      <c r="CL520" s="17"/>
    </row>
    <row r="521" spans="19:90" x14ac:dyDescent="0.25"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/>
      <c r="BZ521" s="17"/>
      <c r="CA521" s="17"/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</row>
    <row r="522" spans="19:90" x14ac:dyDescent="0.25"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</row>
    <row r="523" spans="19:90" x14ac:dyDescent="0.25"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  <c r="BT523" s="17"/>
      <c r="BU523" s="17"/>
      <c r="BV523" s="17"/>
      <c r="BW523" s="17"/>
      <c r="BX523" s="17"/>
      <c r="BY523" s="17"/>
      <c r="BZ523" s="17"/>
      <c r="CA523" s="17"/>
      <c r="CB523" s="17"/>
      <c r="CC523" s="17"/>
      <c r="CD523" s="17"/>
      <c r="CE523" s="17"/>
      <c r="CF523" s="17"/>
      <c r="CG523" s="17"/>
      <c r="CH523" s="17"/>
      <c r="CI523" s="17"/>
      <c r="CJ523" s="17"/>
      <c r="CK523" s="17"/>
      <c r="CL523" s="17"/>
    </row>
    <row r="524" spans="19:90" x14ac:dyDescent="0.25"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  <c r="BT524" s="17"/>
      <c r="BU524" s="17"/>
      <c r="BV524" s="17"/>
      <c r="BW524" s="17"/>
      <c r="BX524" s="17"/>
      <c r="BY524" s="17"/>
      <c r="BZ524" s="17"/>
      <c r="CA524" s="17"/>
      <c r="CB524" s="17"/>
      <c r="CC524" s="17"/>
      <c r="CD524" s="17"/>
      <c r="CE524" s="17"/>
      <c r="CF524" s="17"/>
      <c r="CG524" s="17"/>
      <c r="CH524" s="17"/>
      <c r="CI524" s="17"/>
      <c r="CJ524" s="17"/>
      <c r="CK524" s="17"/>
      <c r="CL524" s="17"/>
    </row>
    <row r="525" spans="19:90" x14ac:dyDescent="0.25"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  <c r="BT525" s="17"/>
      <c r="BU525" s="17"/>
      <c r="BV525" s="17"/>
      <c r="BW525" s="17"/>
      <c r="BX525" s="17"/>
      <c r="BY525" s="17"/>
      <c r="BZ525" s="17"/>
      <c r="CA525" s="17"/>
      <c r="CB525" s="17"/>
      <c r="CC525" s="17"/>
      <c r="CD525" s="17"/>
      <c r="CE525" s="17"/>
      <c r="CF525" s="17"/>
      <c r="CG525" s="17"/>
      <c r="CH525" s="17"/>
      <c r="CI525" s="17"/>
      <c r="CJ525" s="17"/>
      <c r="CK525" s="17"/>
      <c r="CL525" s="17"/>
    </row>
    <row r="526" spans="19:90" x14ac:dyDescent="0.25"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/>
      <c r="BZ526" s="17"/>
      <c r="CA526" s="17"/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</row>
    <row r="527" spans="19:90" x14ac:dyDescent="0.25"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</row>
    <row r="528" spans="19:90" x14ac:dyDescent="0.25"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  <c r="BT528" s="17"/>
      <c r="BU528" s="17"/>
      <c r="BV528" s="17"/>
      <c r="BW528" s="17"/>
      <c r="BX528" s="17"/>
      <c r="BY528" s="17"/>
      <c r="BZ528" s="17"/>
      <c r="CA528" s="17"/>
      <c r="CB528" s="17"/>
      <c r="CC528" s="17"/>
      <c r="CD528" s="17"/>
      <c r="CE528" s="17"/>
      <c r="CF528" s="17"/>
      <c r="CG528" s="17"/>
      <c r="CH528" s="17"/>
      <c r="CI528" s="17"/>
      <c r="CJ528" s="17"/>
      <c r="CK528" s="17"/>
      <c r="CL528" s="17"/>
    </row>
    <row r="529" spans="19:90" x14ac:dyDescent="0.25"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R529" s="17"/>
      <c r="BS529" s="17"/>
      <c r="BT529" s="17"/>
      <c r="BU529" s="17"/>
      <c r="BV529" s="17"/>
      <c r="BW529" s="17"/>
      <c r="BX529" s="17"/>
      <c r="BY529" s="17"/>
      <c r="BZ529" s="17"/>
      <c r="CA529" s="17"/>
      <c r="CB529" s="17"/>
      <c r="CC529" s="17"/>
      <c r="CD529" s="17"/>
      <c r="CE529" s="17"/>
      <c r="CF529" s="17"/>
      <c r="CG529" s="17"/>
      <c r="CH529" s="17"/>
      <c r="CI529" s="17"/>
      <c r="CJ529" s="17"/>
      <c r="CK529" s="17"/>
      <c r="CL529" s="17"/>
    </row>
    <row r="530" spans="19:90" x14ac:dyDescent="0.25"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  <c r="BT530" s="17"/>
      <c r="BU530" s="17"/>
      <c r="BV530" s="17"/>
      <c r="BW530" s="17"/>
      <c r="BX530" s="17"/>
      <c r="BY530" s="17"/>
      <c r="BZ530" s="17"/>
      <c r="CA530" s="17"/>
      <c r="CB530" s="17"/>
      <c r="CC530" s="17"/>
      <c r="CD530" s="17"/>
      <c r="CE530" s="17"/>
      <c r="CF530" s="17"/>
      <c r="CG530" s="17"/>
      <c r="CH530" s="17"/>
      <c r="CI530" s="17"/>
      <c r="CJ530" s="17"/>
      <c r="CK530" s="17"/>
      <c r="CL530" s="17"/>
    </row>
    <row r="531" spans="19:90" x14ac:dyDescent="0.25"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</row>
    <row r="532" spans="19:90" x14ac:dyDescent="0.25"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</row>
    <row r="533" spans="19:90" x14ac:dyDescent="0.25"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  <c r="BT533" s="17"/>
      <c r="BU533" s="17"/>
      <c r="BV533" s="17"/>
      <c r="BW533" s="17"/>
      <c r="BX533" s="17"/>
      <c r="BY533" s="17"/>
      <c r="BZ533" s="17"/>
      <c r="CA533" s="17"/>
      <c r="CB533" s="17"/>
      <c r="CC533" s="17"/>
      <c r="CD533" s="17"/>
      <c r="CE533" s="17"/>
      <c r="CF533" s="17"/>
      <c r="CG533" s="17"/>
      <c r="CH533" s="17"/>
      <c r="CI533" s="17"/>
      <c r="CJ533" s="17"/>
      <c r="CK533" s="17"/>
      <c r="CL533" s="17"/>
    </row>
    <row r="534" spans="19:90" x14ac:dyDescent="0.25"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R534" s="17"/>
      <c r="BS534" s="17"/>
      <c r="BT534" s="17"/>
      <c r="BU534" s="17"/>
      <c r="BV534" s="17"/>
      <c r="BW534" s="17"/>
      <c r="BX534" s="17"/>
      <c r="BY534" s="17"/>
      <c r="BZ534" s="17"/>
      <c r="CA534" s="17"/>
      <c r="CB534" s="17"/>
      <c r="CC534" s="17"/>
      <c r="CD534" s="17"/>
      <c r="CE534" s="17"/>
      <c r="CF534" s="17"/>
      <c r="CG534" s="17"/>
      <c r="CH534" s="17"/>
      <c r="CI534" s="17"/>
      <c r="CJ534" s="17"/>
      <c r="CK534" s="17"/>
      <c r="CL534" s="17"/>
    </row>
    <row r="535" spans="19:90" x14ac:dyDescent="0.25"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17"/>
      <c r="BP535" s="17"/>
      <c r="BQ535" s="17"/>
      <c r="BR535" s="17"/>
      <c r="BS535" s="17"/>
      <c r="BT535" s="17"/>
      <c r="BU535" s="17"/>
      <c r="BV535" s="17"/>
      <c r="BW535" s="17"/>
      <c r="BX535" s="17"/>
      <c r="BY535" s="17"/>
      <c r="BZ535" s="17"/>
      <c r="CA535" s="17"/>
      <c r="CB535" s="17"/>
      <c r="CC535" s="17"/>
      <c r="CD535" s="17"/>
      <c r="CE535" s="17"/>
      <c r="CF535" s="17"/>
      <c r="CG535" s="17"/>
      <c r="CH535" s="17"/>
      <c r="CI535" s="17"/>
      <c r="CJ535" s="17"/>
      <c r="CK535" s="17"/>
      <c r="CL535" s="17"/>
    </row>
    <row r="536" spans="19:90" x14ac:dyDescent="0.25"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/>
      <c r="BZ536" s="17"/>
      <c r="CA536" s="17"/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</row>
    <row r="537" spans="19:90" x14ac:dyDescent="0.25"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</row>
    <row r="538" spans="19:90" x14ac:dyDescent="0.25"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  <c r="BT538" s="17"/>
      <c r="BU538" s="17"/>
      <c r="BV538" s="17"/>
      <c r="BW538" s="17"/>
      <c r="BX538" s="17"/>
      <c r="BY538" s="17"/>
      <c r="BZ538" s="17"/>
      <c r="CA538" s="17"/>
      <c r="CB538" s="17"/>
      <c r="CC538" s="17"/>
      <c r="CD538" s="17"/>
      <c r="CE538" s="17"/>
      <c r="CF538" s="17"/>
      <c r="CG538" s="17"/>
      <c r="CH538" s="17"/>
      <c r="CI538" s="17"/>
      <c r="CJ538" s="17"/>
      <c r="CK538" s="17"/>
      <c r="CL538" s="17"/>
    </row>
    <row r="539" spans="19:90" x14ac:dyDescent="0.25"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  <c r="BO539" s="17"/>
      <c r="BP539" s="17"/>
      <c r="BQ539" s="17"/>
      <c r="BR539" s="17"/>
      <c r="BS539" s="17"/>
      <c r="BT539" s="17"/>
      <c r="BU539" s="17"/>
      <c r="BV539" s="17"/>
      <c r="BW539" s="17"/>
      <c r="BX539" s="17"/>
      <c r="BY539" s="17"/>
      <c r="BZ539" s="17"/>
      <c r="CA539" s="17"/>
      <c r="CB539" s="17"/>
      <c r="CC539" s="17"/>
      <c r="CD539" s="17"/>
      <c r="CE539" s="17"/>
      <c r="CF539" s="17"/>
      <c r="CG539" s="17"/>
      <c r="CH539" s="17"/>
      <c r="CI539" s="17"/>
      <c r="CJ539" s="17"/>
      <c r="CK539" s="17"/>
      <c r="CL539" s="17"/>
    </row>
    <row r="540" spans="19:90" x14ac:dyDescent="0.25"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  <c r="BO540" s="17"/>
      <c r="BP540" s="17"/>
      <c r="BQ540" s="17"/>
      <c r="BR540" s="17"/>
      <c r="BS540" s="17"/>
      <c r="BT540" s="17"/>
      <c r="BU540" s="17"/>
      <c r="BV540" s="17"/>
      <c r="BW540" s="17"/>
      <c r="BX540" s="17"/>
      <c r="BY540" s="17"/>
      <c r="BZ540" s="17"/>
      <c r="CA540" s="17"/>
      <c r="CB540" s="17"/>
      <c r="CC540" s="17"/>
      <c r="CD540" s="17"/>
      <c r="CE540" s="17"/>
      <c r="CF540" s="17"/>
      <c r="CG540" s="17"/>
      <c r="CH540" s="17"/>
      <c r="CI540" s="17"/>
      <c r="CJ540" s="17"/>
      <c r="CK540" s="17"/>
      <c r="CL540" s="17"/>
    </row>
    <row r="541" spans="19:90" x14ac:dyDescent="0.25"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A541" s="17"/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</row>
    <row r="542" spans="19:90" x14ac:dyDescent="0.25"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A542" s="17"/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</row>
    <row r="543" spans="19:90" x14ac:dyDescent="0.25"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7"/>
      <c r="CB543" s="17"/>
      <c r="CC543" s="17"/>
      <c r="CD543" s="17"/>
      <c r="CE543" s="17"/>
      <c r="CF543" s="17"/>
      <c r="CG543" s="17"/>
      <c r="CH543" s="17"/>
      <c r="CI543" s="17"/>
      <c r="CJ543" s="17"/>
      <c r="CK543" s="17"/>
      <c r="CL543" s="17"/>
    </row>
    <row r="544" spans="19:90" x14ac:dyDescent="0.25"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A544" s="17"/>
      <c r="CB544" s="17"/>
      <c r="CC544" s="17"/>
      <c r="CD544" s="17"/>
      <c r="CE544" s="17"/>
      <c r="CF544" s="17"/>
      <c r="CG544" s="17"/>
      <c r="CH544" s="17"/>
      <c r="CI544" s="17"/>
      <c r="CJ544" s="17"/>
      <c r="CK544" s="17"/>
      <c r="CL544" s="17"/>
    </row>
    <row r="545" spans="19:90" x14ac:dyDescent="0.25"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R545" s="17"/>
      <c r="BS545" s="17"/>
      <c r="BT545" s="17"/>
      <c r="BU545" s="17"/>
      <c r="BV545" s="17"/>
      <c r="BW545" s="17"/>
      <c r="BX545" s="17"/>
      <c r="BY545" s="17"/>
      <c r="BZ545" s="17"/>
      <c r="CA545" s="17"/>
      <c r="CB545" s="17"/>
      <c r="CC545" s="17"/>
      <c r="CD545" s="17"/>
      <c r="CE545" s="17"/>
      <c r="CF545" s="17"/>
      <c r="CG545" s="17"/>
      <c r="CH545" s="17"/>
      <c r="CI545" s="17"/>
      <c r="CJ545" s="17"/>
      <c r="CK545" s="17"/>
      <c r="CL545" s="17"/>
    </row>
    <row r="546" spans="19:90" x14ac:dyDescent="0.25"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/>
      <c r="CF546" s="17"/>
      <c r="CG546" s="17"/>
      <c r="CH546" s="17"/>
      <c r="CI546" s="17"/>
      <c r="CJ546" s="17"/>
      <c r="CK546" s="17"/>
      <c r="CL546" s="17"/>
    </row>
    <row r="547" spans="19:90" x14ac:dyDescent="0.25"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/>
      <c r="CF547" s="17"/>
      <c r="CG547" s="17"/>
      <c r="CH547" s="17"/>
      <c r="CI547" s="17"/>
      <c r="CJ547" s="17"/>
      <c r="CK547" s="17"/>
      <c r="CL547" s="17"/>
    </row>
    <row r="548" spans="19:90" x14ac:dyDescent="0.25"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R548" s="17"/>
      <c r="BS548" s="17"/>
      <c r="BT548" s="17"/>
      <c r="BU548" s="17"/>
      <c r="BV548" s="17"/>
      <c r="BW548" s="17"/>
      <c r="BX548" s="17"/>
      <c r="BY548" s="17"/>
      <c r="BZ548" s="17"/>
      <c r="CA548" s="17"/>
      <c r="CB548" s="17"/>
      <c r="CC548" s="17"/>
      <c r="CD548" s="17"/>
      <c r="CE548" s="17"/>
      <c r="CF548" s="17"/>
      <c r="CG548" s="17"/>
      <c r="CH548" s="17"/>
      <c r="CI548" s="17"/>
      <c r="CJ548" s="17"/>
      <c r="CK548" s="17"/>
      <c r="CL548" s="17"/>
    </row>
    <row r="549" spans="19:90" x14ac:dyDescent="0.25"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7"/>
      <c r="BL549" s="17"/>
      <c r="BM549" s="17"/>
      <c r="BN549" s="17"/>
      <c r="BO549" s="17"/>
      <c r="BP549" s="17"/>
      <c r="BQ549" s="17"/>
      <c r="BR549" s="17"/>
      <c r="BS549" s="17"/>
      <c r="BT549" s="17"/>
      <c r="BU549" s="17"/>
      <c r="BV549" s="17"/>
      <c r="BW549" s="17"/>
      <c r="BX549" s="17"/>
      <c r="BY549" s="17"/>
      <c r="BZ549" s="17"/>
      <c r="CA549" s="17"/>
      <c r="CB549" s="17"/>
      <c r="CC549" s="17"/>
      <c r="CD549" s="17"/>
      <c r="CE549" s="17"/>
      <c r="CF549" s="17"/>
      <c r="CG549" s="17"/>
      <c r="CH549" s="17"/>
      <c r="CI549" s="17"/>
      <c r="CJ549" s="17"/>
      <c r="CK549" s="17"/>
      <c r="CL549" s="17"/>
    </row>
    <row r="550" spans="19:90" x14ac:dyDescent="0.25"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R550" s="17"/>
      <c r="BS550" s="17"/>
      <c r="BT550" s="17"/>
      <c r="BU550" s="17"/>
      <c r="BV550" s="17"/>
      <c r="BW550" s="17"/>
      <c r="BX550" s="17"/>
      <c r="BY550" s="17"/>
      <c r="BZ550" s="17"/>
      <c r="CA550" s="17"/>
      <c r="CB550" s="17"/>
      <c r="CC550" s="17"/>
      <c r="CD550" s="17"/>
      <c r="CE550" s="17"/>
      <c r="CF550" s="17"/>
      <c r="CG550" s="17"/>
      <c r="CH550" s="17"/>
      <c r="CI550" s="17"/>
      <c r="CJ550" s="17"/>
      <c r="CK550" s="17"/>
      <c r="CL550" s="17"/>
    </row>
    <row r="551" spans="19:90" x14ac:dyDescent="0.25"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/>
      <c r="CF551" s="17"/>
      <c r="CG551" s="17"/>
      <c r="CH551" s="17"/>
      <c r="CI551" s="17"/>
      <c r="CJ551" s="17"/>
      <c r="CK551" s="17"/>
      <c r="CL551" s="17"/>
    </row>
    <row r="552" spans="19:90" x14ac:dyDescent="0.25"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/>
      <c r="CF552" s="17"/>
      <c r="CG552" s="17"/>
      <c r="CH552" s="17"/>
      <c r="CI552" s="17"/>
      <c r="CJ552" s="17"/>
      <c r="CK552" s="17"/>
      <c r="CL552" s="17"/>
    </row>
    <row r="553" spans="19:90" x14ac:dyDescent="0.25"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  <c r="BK553" s="17"/>
      <c r="BL553" s="17"/>
      <c r="BM553" s="17"/>
      <c r="BN553" s="17"/>
      <c r="BO553" s="17"/>
      <c r="BP553" s="17"/>
      <c r="BQ553" s="17"/>
      <c r="BR553" s="17"/>
      <c r="BS553" s="17"/>
      <c r="BT553" s="17"/>
      <c r="BU553" s="17"/>
      <c r="BV553" s="17"/>
      <c r="BW553" s="17"/>
      <c r="BX553" s="17"/>
      <c r="BY553" s="17"/>
      <c r="BZ553" s="17"/>
      <c r="CA553" s="17"/>
      <c r="CB553" s="17"/>
      <c r="CC553" s="17"/>
      <c r="CD553" s="17"/>
      <c r="CE553" s="17"/>
      <c r="CF553" s="17"/>
      <c r="CG553" s="17"/>
      <c r="CH553" s="17"/>
      <c r="CI553" s="17"/>
      <c r="CJ553" s="17"/>
      <c r="CK553" s="17"/>
      <c r="CL553" s="17"/>
    </row>
    <row r="554" spans="19:90" x14ac:dyDescent="0.25"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  <c r="BO554" s="17"/>
      <c r="BP554" s="17"/>
      <c r="BQ554" s="17"/>
      <c r="BR554" s="17"/>
      <c r="BS554" s="17"/>
      <c r="BT554" s="17"/>
      <c r="BU554" s="17"/>
      <c r="BV554" s="17"/>
      <c r="BW554" s="17"/>
      <c r="BX554" s="17"/>
      <c r="BY554" s="17"/>
      <c r="BZ554" s="17"/>
      <c r="CA554" s="17"/>
      <c r="CB554" s="17"/>
      <c r="CC554" s="17"/>
      <c r="CD554" s="17"/>
      <c r="CE554" s="17"/>
      <c r="CF554" s="17"/>
      <c r="CG554" s="17"/>
      <c r="CH554" s="17"/>
      <c r="CI554" s="17"/>
      <c r="CJ554" s="17"/>
      <c r="CK554" s="17"/>
      <c r="CL554" s="17"/>
    </row>
    <row r="555" spans="19:90" x14ac:dyDescent="0.25"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  <c r="BO555" s="17"/>
      <c r="BP555" s="17"/>
      <c r="BQ555" s="17"/>
      <c r="BR555" s="17"/>
      <c r="BS555" s="17"/>
      <c r="BT555" s="17"/>
      <c r="BU555" s="17"/>
      <c r="BV555" s="17"/>
      <c r="BW555" s="17"/>
      <c r="BX555" s="17"/>
      <c r="BY555" s="17"/>
      <c r="BZ555" s="17"/>
      <c r="CA555" s="17"/>
      <c r="CB555" s="17"/>
      <c r="CC555" s="17"/>
      <c r="CD555" s="17"/>
      <c r="CE555" s="17"/>
      <c r="CF555" s="17"/>
      <c r="CG555" s="17"/>
      <c r="CH555" s="17"/>
      <c r="CI555" s="17"/>
      <c r="CJ555" s="17"/>
      <c r="CK555" s="17"/>
      <c r="CL555" s="17"/>
    </row>
    <row r="556" spans="19:90" x14ac:dyDescent="0.25"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/>
      <c r="CF556" s="17"/>
      <c r="CG556" s="17"/>
      <c r="CH556" s="17"/>
      <c r="CI556" s="17"/>
      <c r="CJ556" s="17"/>
      <c r="CK556" s="17"/>
      <c r="CL556" s="17"/>
    </row>
    <row r="557" spans="19:90" x14ac:dyDescent="0.25"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/>
      <c r="CF557" s="17"/>
      <c r="CG557" s="17"/>
      <c r="CH557" s="17"/>
      <c r="CI557" s="17"/>
      <c r="CJ557" s="17"/>
      <c r="CK557" s="17"/>
      <c r="CL557" s="17"/>
    </row>
    <row r="558" spans="19:90" x14ac:dyDescent="0.25"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  <c r="BK558" s="17"/>
      <c r="BL558" s="17"/>
      <c r="BM558" s="17"/>
      <c r="BN558" s="17"/>
      <c r="BO558" s="17"/>
      <c r="BP558" s="17"/>
      <c r="BQ558" s="17"/>
      <c r="BR558" s="17"/>
      <c r="BS558" s="17"/>
      <c r="BT558" s="17"/>
      <c r="BU558" s="17"/>
      <c r="BV558" s="17"/>
      <c r="BW558" s="17"/>
      <c r="BX558" s="17"/>
      <c r="BY558" s="17"/>
      <c r="BZ558" s="17"/>
      <c r="CA558" s="17"/>
      <c r="CB558" s="17"/>
      <c r="CC558" s="17"/>
      <c r="CD558" s="17"/>
      <c r="CE558" s="17"/>
      <c r="CF558" s="17"/>
      <c r="CG558" s="17"/>
      <c r="CH558" s="17"/>
      <c r="CI558" s="17"/>
      <c r="CJ558" s="17"/>
      <c r="CK558" s="17"/>
      <c r="CL558" s="17"/>
    </row>
    <row r="559" spans="19:90" x14ac:dyDescent="0.25"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  <c r="BK559" s="17"/>
      <c r="BL559" s="17"/>
      <c r="BM559" s="17"/>
      <c r="BN559" s="17"/>
      <c r="BO559" s="17"/>
      <c r="BP559" s="17"/>
      <c r="BQ559" s="17"/>
      <c r="BR559" s="17"/>
      <c r="BS559" s="17"/>
      <c r="BT559" s="17"/>
      <c r="BU559" s="17"/>
      <c r="BV559" s="17"/>
      <c r="BW559" s="17"/>
      <c r="BX559" s="17"/>
      <c r="BY559" s="17"/>
      <c r="BZ559" s="17"/>
      <c r="CA559" s="17"/>
      <c r="CB559" s="17"/>
      <c r="CC559" s="17"/>
      <c r="CD559" s="17"/>
      <c r="CE559" s="17"/>
      <c r="CF559" s="17"/>
      <c r="CG559" s="17"/>
      <c r="CH559" s="17"/>
      <c r="CI559" s="17"/>
      <c r="CJ559" s="17"/>
      <c r="CK559" s="17"/>
      <c r="CL559" s="17"/>
    </row>
    <row r="560" spans="19:90" x14ac:dyDescent="0.25"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  <c r="BK560" s="17"/>
      <c r="BL560" s="17"/>
      <c r="BM560" s="17"/>
      <c r="BN560" s="17"/>
      <c r="BO560" s="17"/>
      <c r="BP560" s="17"/>
      <c r="BQ560" s="17"/>
      <c r="BR560" s="17"/>
      <c r="BS560" s="17"/>
      <c r="BT560" s="17"/>
      <c r="BU560" s="17"/>
      <c r="BV560" s="17"/>
      <c r="BW560" s="17"/>
      <c r="BX560" s="17"/>
      <c r="BY560" s="17"/>
      <c r="BZ560" s="17"/>
      <c r="CA560" s="17"/>
      <c r="CB560" s="17"/>
      <c r="CC560" s="17"/>
      <c r="CD560" s="17"/>
      <c r="CE560" s="17"/>
      <c r="CF560" s="17"/>
      <c r="CG560" s="17"/>
      <c r="CH560" s="17"/>
      <c r="CI560" s="17"/>
      <c r="CJ560" s="17"/>
      <c r="CK560" s="17"/>
      <c r="CL560" s="17"/>
    </row>
    <row r="561" spans="19:90" x14ac:dyDescent="0.25"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</row>
    <row r="562" spans="19:90" x14ac:dyDescent="0.25"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</row>
    <row r="563" spans="19:90" x14ac:dyDescent="0.25"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  <c r="BK563" s="17"/>
      <c r="BL563" s="17"/>
      <c r="BM563" s="17"/>
      <c r="BN563" s="17"/>
      <c r="BO563" s="17"/>
      <c r="BP563" s="17"/>
      <c r="BQ563" s="17"/>
      <c r="BR563" s="17"/>
      <c r="BS563" s="17"/>
      <c r="BT563" s="17"/>
      <c r="BU563" s="17"/>
      <c r="BV563" s="17"/>
      <c r="BW563" s="17"/>
      <c r="BX563" s="17"/>
      <c r="BY563" s="17"/>
      <c r="BZ563" s="17"/>
      <c r="CA563" s="17"/>
      <c r="CB563" s="17"/>
      <c r="CC563" s="17"/>
      <c r="CD563" s="17"/>
      <c r="CE563" s="17"/>
      <c r="CF563" s="17"/>
      <c r="CG563" s="17"/>
      <c r="CH563" s="17"/>
      <c r="CI563" s="17"/>
      <c r="CJ563" s="17"/>
      <c r="CK563" s="17"/>
      <c r="CL563" s="17"/>
    </row>
    <row r="564" spans="19:90" x14ac:dyDescent="0.25"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  <c r="BT564" s="17"/>
      <c r="BU564" s="17"/>
      <c r="BV564" s="17"/>
      <c r="BW564" s="17"/>
      <c r="BX564" s="17"/>
      <c r="BY564" s="17"/>
      <c r="BZ564" s="17"/>
      <c r="CA564" s="17"/>
      <c r="CB564" s="17"/>
      <c r="CC564" s="17"/>
      <c r="CD564" s="17"/>
      <c r="CE564" s="17"/>
      <c r="CF564" s="17"/>
      <c r="CG564" s="17"/>
      <c r="CH564" s="17"/>
      <c r="CI564" s="17"/>
      <c r="CJ564" s="17"/>
      <c r="CK564" s="17"/>
      <c r="CL564" s="17"/>
    </row>
    <row r="565" spans="19:90" x14ac:dyDescent="0.25"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  <c r="BT565" s="17"/>
      <c r="BU565" s="17"/>
      <c r="BV565" s="17"/>
      <c r="BW565" s="17"/>
      <c r="BX565" s="17"/>
      <c r="BY565" s="17"/>
      <c r="BZ565" s="17"/>
      <c r="CA565" s="17"/>
      <c r="CB565" s="17"/>
      <c r="CC565" s="17"/>
      <c r="CD565" s="17"/>
      <c r="CE565" s="17"/>
      <c r="CF565" s="17"/>
      <c r="CG565" s="17"/>
      <c r="CH565" s="17"/>
      <c r="CI565" s="17"/>
      <c r="CJ565" s="17"/>
      <c r="CK565" s="17"/>
      <c r="CL565" s="17"/>
    </row>
    <row r="566" spans="19:90" x14ac:dyDescent="0.25"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/>
      <c r="CF566" s="17"/>
      <c r="CG566" s="17"/>
      <c r="CH566" s="17"/>
      <c r="CI566" s="17"/>
      <c r="CJ566" s="17"/>
      <c r="CK566" s="17"/>
      <c r="CL566" s="17"/>
    </row>
    <row r="567" spans="19:90" x14ac:dyDescent="0.25"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</row>
    <row r="568" spans="19:90" x14ac:dyDescent="0.25"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7"/>
      <c r="BL568" s="17"/>
      <c r="BM568" s="17"/>
      <c r="BN568" s="17"/>
      <c r="BO568" s="17"/>
      <c r="BP568" s="17"/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C568" s="17"/>
      <c r="CD568" s="17"/>
      <c r="CE568" s="17"/>
      <c r="CF568" s="17"/>
      <c r="CG568" s="17"/>
      <c r="CH568" s="17"/>
      <c r="CI568" s="17"/>
      <c r="CJ568" s="17"/>
      <c r="CK568" s="17"/>
      <c r="CL568" s="17"/>
    </row>
    <row r="569" spans="19:90" x14ac:dyDescent="0.25"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  <c r="BK569" s="17"/>
      <c r="BL569" s="17"/>
      <c r="BM569" s="17"/>
      <c r="BN569" s="17"/>
      <c r="BO569" s="17"/>
      <c r="BP569" s="17"/>
      <c r="BQ569" s="17"/>
      <c r="BR569" s="17"/>
      <c r="BS569" s="17"/>
      <c r="BT569" s="17"/>
      <c r="BU569" s="17"/>
      <c r="BV569" s="17"/>
      <c r="BW569" s="17"/>
      <c r="BX569" s="17"/>
      <c r="BY569" s="17"/>
      <c r="BZ569" s="17"/>
      <c r="CA569" s="17"/>
      <c r="CB569" s="17"/>
      <c r="CC569" s="17"/>
      <c r="CD569" s="17"/>
      <c r="CE569" s="17"/>
      <c r="CF569" s="17"/>
      <c r="CG569" s="17"/>
      <c r="CH569" s="17"/>
      <c r="CI569" s="17"/>
      <c r="CJ569" s="17"/>
      <c r="CK569" s="17"/>
      <c r="CL569" s="17"/>
    </row>
    <row r="570" spans="19:90" x14ac:dyDescent="0.25"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  <c r="BK570" s="17"/>
      <c r="BL570" s="17"/>
      <c r="BM570" s="17"/>
      <c r="BN570" s="17"/>
      <c r="BO570" s="17"/>
      <c r="BP570" s="17"/>
      <c r="BQ570" s="17"/>
      <c r="BR570" s="17"/>
      <c r="BS570" s="17"/>
      <c r="BT570" s="17"/>
      <c r="BU570" s="17"/>
      <c r="BV570" s="17"/>
      <c r="BW570" s="17"/>
      <c r="BX570" s="17"/>
      <c r="BY570" s="17"/>
      <c r="BZ570" s="17"/>
      <c r="CA570" s="17"/>
      <c r="CB570" s="17"/>
      <c r="CC570" s="17"/>
      <c r="CD570" s="17"/>
      <c r="CE570" s="17"/>
      <c r="CF570" s="17"/>
      <c r="CG570" s="17"/>
      <c r="CH570" s="17"/>
      <c r="CI570" s="17"/>
      <c r="CJ570" s="17"/>
      <c r="CK570" s="17"/>
      <c r="CL570" s="17"/>
    </row>
    <row r="571" spans="19:90" x14ac:dyDescent="0.25"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/>
      <c r="CF571" s="17"/>
      <c r="CG571" s="17"/>
      <c r="CH571" s="17"/>
      <c r="CI571" s="17"/>
      <c r="CJ571" s="17"/>
      <c r="CK571" s="17"/>
      <c r="CL571" s="17"/>
    </row>
    <row r="572" spans="19:90" x14ac:dyDescent="0.25"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/>
      <c r="CF572" s="17"/>
      <c r="CG572" s="17"/>
      <c r="CH572" s="17"/>
      <c r="CI572" s="17"/>
      <c r="CJ572" s="17"/>
      <c r="CK572" s="17"/>
      <c r="CL572" s="17"/>
    </row>
    <row r="573" spans="19:90" x14ac:dyDescent="0.25"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7"/>
      <c r="BL573" s="17"/>
      <c r="BM573" s="17"/>
      <c r="BN573" s="17"/>
      <c r="BO573" s="17"/>
      <c r="BP573" s="17"/>
      <c r="BQ573" s="17"/>
      <c r="BR573" s="17"/>
      <c r="BS573" s="17"/>
      <c r="BT573" s="17"/>
      <c r="BU573" s="17"/>
      <c r="BV573" s="17"/>
      <c r="BW573" s="17"/>
      <c r="BX573" s="17"/>
      <c r="BY573" s="17"/>
      <c r="BZ573" s="17"/>
      <c r="CA573" s="17"/>
      <c r="CB573" s="17"/>
      <c r="CC573" s="17"/>
      <c r="CD573" s="17"/>
      <c r="CE573" s="17"/>
      <c r="CF573" s="17"/>
      <c r="CG573" s="17"/>
      <c r="CH573" s="17"/>
      <c r="CI573" s="17"/>
      <c r="CJ573" s="17"/>
      <c r="CK573" s="17"/>
      <c r="CL573" s="17"/>
    </row>
    <row r="574" spans="19:90" x14ac:dyDescent="0.25"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R574" s="17"/>
      <c r="BS574" s="17"/>
      <c r="BT574" s="17"/>
      <c r="BU574" s="17"/>
      <c r="BV574" s="17"/>
      <c r="BW574" s="17"/>
      <c r="BX574" s="17"/>
      <c r="BY574" s="17"/>
      <c r="BZ574" s="17"/>
      <c r="CA574" s="17"/>
      <c r="CB574" s="17"/>
      <c r="CC574" s="17"/>
      <c r="CD574" s="17"/>
      <c r="CE574" s="17"/>
      <c r="CF574" s="17"/>
      <c r="CG574" s="17"/>
      <c r="CH574" s="17"/>
      <c r="CI574" s="17"/>
      <c r="CJ574" s="17"/>
      <c r="CK574" s="17"/>
      <c r="CL574" s="17"/>
    </row>
    <row r="575" spans="19:90" x14ac:dyDescent="0.25"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R575" s="17"/>
      <c r="BS575" s="17"/>
      <c r="BT575" s="17"/>
      <c r="BU575" s="17"/>
      <c r="BV575" s="17"/>
      <c r="BW575" s="17"/>
      <c r="BX575" s="17"/>
      <c r="BY575" s="17"/>
      <c r="BZ575" s="17"/>
      <c r="CA575" s="17"/>
      <c r="CB575" s="17"/>
      <c r="CC575" s="17"/>
      <c r="CD575" s="17"/>
      <c r="CE575" s="17"/>
      <c r="CF575" s="17"/>
      <c r="CG575" s="17"/>
      <c r="CH575" s="17"/>
      <c r="CI575" s="17"/>
      <c r="CJ575" s="17"/>
      <c r="CK575" s="17"/>
      <c r="CL575" s="17"/>
    </row>
    <row r="576" spans="19:90" x14ac:dyDescent="0.25"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/>
      <c r="CF576" s="17"/>
      <c r="CG576" s="17"/>
      <c r="CH576" s="17"/>
      <c r="CI576" s="17"/>
      <c r="CJ576" s="17"/>
      <c r="CK576" s="17"/>
      <c r="CL576" s="17"/>
    </row>
    <row r="577" spans="19:90" x14ac:dyDescent="0.25"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/>
      <c r="CF577" s="17"/>
      <c r="CG577" s="17"/>
      <c r="CH577" s="17"/>
      <c r="CI577" s="17"/>
      <c r="CJ577" s="17"/>
      <c r="CK577" s="17"/>
      <c r="CL577" s="17"/>
    </row>
    <row r="578" spans="19:90" x14ac:dyDescent="0.25"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  <c r="BO578" s="17"/>
      <c r="BP578" s="17"/>
      <c r="BQ578" s="17"/>
      <c r="BR578" s="17"/>
      <c r="BS578" s="17"/>
      <c r="BT578" s="17"/>
      <c r="BU578" s="17"/>
      <c r="BV578" s="17"/>
      <c r="BW578" s="17"/>
      <c r="BX578" s="17"/>
      <c r="BY578" s="17"/>
      <c r="BZ578" s="17"/>
      <c r="CA578" s="17"/>
      <c r="CB578" s="17"/>
      <c r="CC578" s="17"/>
      <c r="CD578" s="17"/>
      <c r="CE578" s="17"/>
      <c r="CF578" s="17"/>
      <c r="CG578" s="17"/>
      <c r="CH578" s="17"/>
      <c r="CI578" s="17"/>
      <c r="CJ578" s="17"/>
      <c r="CK578" s="17"/>
      <c r="CL578" s="17"/>
    </row>
    <row r="579" spans="19:90" x14ac:dyDescent="0.25"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7"/>
      <c r="BM579" s="17"/>
      <c r="BN579" s="17"/>
      <c r="BO579" s="17"/>
      <c r="BP579" s="17"/>
      <c r="BQ579" s="17"/>
      <c r="BR579" s="17"/>
      <c r="BS579" s="17"/>
      <c r="BT579" s="17"/>
      <c r="BU579" s="17"/>
      <c r="BV579" s="17"/>
      <c r="BW579" s="17"/>
      <c r="BX579" s="17"/>
      <c r="BY579" s="17"/>
      <c r="BZ579" s="17"/>
      <c r="CA579" s="17"/>
      <c r="CB579" s="17"/>
      <c r="CC579" s="17"/>
      <c r="CD579" s="17"/>
      <c r="CE579" s="17"/>
      <c r="CF579" s="17"/>
      <c r="CG579" s="17"/>
      <c r="CH579" s="17"/>
      <c r="CI579" s="17"/>
      <c r="CJ579" s="17"/>
      <c r="CK579" s="17"/>
      <c r="CL579" s="17"/>
    </row>
    <row r="580" spans="19:90" x14ac:dyDescent="0.25"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7"/>
      <c r="BL580" s="17"/>
      <c r="BM580" s="17"/>
      <c r="BN580" s="17"/>
      <c r="BO580" s="17"/>
      <c r="BP580" s="17"/>
      <c r="BQ580" s="17"/>
      <c r="BR580" s="17"/>
      <c r="BS580" s="17"/>
      <c r="BT580" s="17"/>
      <c r="BU580" s="17"/>
      <c r="BV580" s="17"/>
      <c r="BW580" s="17"/>
      <c r="BX580" s="17"/>
      <c r="BY580" s="17"/>
      <c r="BZ580" s="17"/>
      <c r="CA580" s="17"/>
      <c r="CB580" s="17"/>
      <c r="CC580" s="17"/>
      <c r="CD580" s="17"/>
      <c r="CE580" s="17"/>
      <c r="CF580" s="17"/>
      <c r="CG580" s="17"/>
      <c r="CH580" s="17"/>
      <c r="CI580" s="17"/>
      <c r="CJ580" s="17"/>
      <c r="CK580" s="17"/>
      <c r="CL580" s="17"/>
    </row>
    <row r="581" spans="19:90" x14ac:dyDescent="0.25"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/>
      <c r="BZ581" s="17"/>
      <c r="CA581" s="17"/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</row>
    <row r="582" spans="19:90" x14ac:dyDescent="0.25"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/>
      <c r="BZ582" s="17"/>
      <c r="CA582" s="17"/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</row>
    <row r="583" spans="19:90" x14ac:dyDescent="0.25"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7"/>
      <c r="BM583" s="17"/>
      <c r="BN583" s="17"/>
      <c r="BO583" s="17"/>
      <c r="BP583" s="17"/>
      <c r="BQ583" s="17"/>
      <c r="BR583" s="17"/>
      <c r="BS583" s="17"/>
      <c r="BT583" s="17"/>
      <c r="BU583" s="17"/>
      <c r="BV583" s="17"/>
      <c r="BW583" s="17"/>
      <c r="BX583" s="17"/>
      <c r="BY583" s="17"/>
      <c r="BZ583" s="17"/>
      <c r="CA583" s="17"/>
      <c r="CB583" s="17"/>
      <c r="CC583" s="17"/>
      <c r="CD583" s="17"/>
      <c r="CE583" s="17"/>
      <c r="CF583" s="17"/>
      <c r="CG583" s="17"/>
      <c r="CH583" s="17"/>
      <c r="CI583" s="17"/>
      <c r="CJ583" s="17"/>
      <c r="CK583" s="17"/>
      <c r="CL583" s="17"/>
    </row>
    <row r="584" spans="19:90" x14ac:dyDescent="0.25"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7"/>
      <c r="BM584" s="17"/>
      <c r="BN584" s="17"/>
      <c r="BO584" s="17"/>
      <c r="BP584" s="17"/>
      <c r="BQ584" s="17"/>
      <c r="BR584" s="17"/>
      <c r="BS584" s="17"/>
      <c r="BT584" s="17"/>
      <c r="BU584" s="17"/>
      <c r="BV584" s="17"/>
      <c r="BW584" s="17"/>
      <c r="BX584" s="17"/>
      <c r="BY584" s="17"/>
      <c r="BZ584" s="17"/>
      <c r="CA584" s="17"/>
      <c r="CB584" s="17"/>
      <c r="CC584" s="17"/>
      <c r="CD584" s="17"/>
      <c r="CE584" s="17"/>
      <c r="CF584" s="17"/>
      <c r="CG584" s="17"/>
      <c r="CH584" s="17"/>
      <c r="CI584" s="17"/>
      <c r="CJ584" s="17"/>
      <c r="CK584" s="17"/>
      <c r="CL584" s="17"/>
    </row>
    <row r="585" spans="19:90" x14ac:dyDescent="0.25"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7"/>
      <c r="BL585" s="17"/>
      <c r="BM585" s="17"/>
      <c r="BN585" s="17"/>
      <c r="BO585" s="17"/>
      <c r="BP585" s="17"/>
      <c r="BQ585" s="17"/>
      <c r="BR585" s="17"/>
      <c r="BS585" s="17"/>
      <c r="BT585" s="17"/>
      <c r="BU585" s="17"/>
      <c r="BV585" s="17"/>
      <c r="BW585" s="17"/>
      <c r="BX585" s="17"/>
      <c r="BY585" s="17"/>
      <c r="BZ585" s="17"/>
      <c r="CA585" s="17"/>
      <c r="CB585" s="17"/>
      <c r="CC585" s="17"/>
      <c r="CD585" s="17"/>
      <c r="CE585" s="17"/>
      <c r="CF585" s="17"/>
      <c r="CG585" s="17"/>
      <c r="CH585" s="17"/>
      <c r="CI585" s="17"/>
      <c r="CJ585" s="17"/>
      <c r="CK585" s="17"/>
      <c r="CL585" s="17"/>
    </row>
    <row r="586" spans="19:90" x14ac:dyDescent="0.25"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A586" s="17"/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</row>
    <row r="587" spans="19:90" x14ac:dyDescent="0.25"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/>
      <c r="BZ587" s="17"/>
      <c r="CA587" s="17"/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</row>
    <row r="588" spans="19:90" x14ac:dyDescent="0.25"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  <c r="BK588" s="17"/>
      <c r="BL588" s="17"/>
      <c r="BM588" s="17"/>
      <c r="BN588" s="17"/>
      <c r="BO588" s="17"/>
      <c r="BP588" s="17"/>
      <c r="BQ588" s="17"/>
      <c r="BR588" s="17"/>
      <c r="BS588" s="17"/>
      <c r="BT588" s="17"/>
      <c r="BU588" s="17"/>
      <c r="BV588" s="17"/>
      <c r="BW588" s="17"/>
      <c r="BX588" s="17"/>
      <c r="BY588" s="17"/>
      <c r="BZ588" s="17"/>
      <c r="CA588" s="17"/>
      <c r="CB588" s="17"/>
      <c r="CC588" s="17"/>
      <c r="CD588" s="17"/>
      <c r="CE588" s="17"/>
      <c r="CF588" s="17"/>
      <c r="CG588" s="17"/>
      <c r="CH588" s="17"/>
      <c r="CI588" s="17"/>
      <c r="CJ588" s="17"/>
      <c r="CK588" s="17"/>
      <c r="CL588" s="17"/>
    </row>
    <row r="589" spans="19:90" x14ac:dyDescent="0.25"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  <c r="BK589" s="17"/>
      <c r="BL589" s="17"/>
      <c r="BM589" s="17"/>
      <c r="BN589" s="17"/>
      <c r="BO589" s="17"/>
      <c r="BP589" s="17"/>
      <c r="BQ589" s="17"/>
      <c r="BR589" s="17"/>
      <c r="BS589" s="17"/>
      <c r="BT589" s="17"/>
      <c r="BU589" s="17"/>
      <c r="BV589" s="17"/>
      <c r="BW589" s="17"/>
      <c r="BX589" s="17"/>
      <c r="BY589" s="17"/>
      <c r="BZ589" s="17"/>
      <c r="CA589" s="17"/>
      <c r="CB589" s="17"/>
      <c r="CC589" s="17"/>
      <c r="CD589" s="17"/>
      <c r="CE589" s="17"/>
      <c r="CF589" s="17"/>
      <c r="CG589" s="17"/>
      <c r="CH589" s="17"/>
      <c r="CI589" s="17"/>
      <c r="CJ589" s="17"/>
      <c r="CK589" s="17"/>
      <c r="CL589" s="17"/>
    </row>
    <row r="590" spans="19:90" x14ac:dyDescent="0.25"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7"/>
      <c r="BM590" s="17"/>
      <c r="BN590" s="17"/>
      <c r="BO590" s="17"/>
      <c r="BP590" s="17"/>
      <c r="BQ590" s="17"/>
      <c r="BR590" s="17"/>
      <c r="BS590" s="17"/>
      <c r="BT590" s="17"/>
      <c r="BU590" s="17"/>
      <c r="BV590" s="17"/>
      <c r="BW590" s="17"/>
      <c r="BX590" s="17"/>
      <c r="BY590" s="17"/>
      <c r="BZ590" s="17"/>
      <c r="CA590" s="17"/>
      <c r="CB590" s="17"/>
      <c r="CC590" s="17"/>
      <c r="CD590" s="17"/>
      <c r="CE590" s="17"/>
      <c r="CF590" s="17"/>
      <c r="CG590" s="17"/>
      <c r="CH590" s="17"/>
      <c r="CI590" s="17"/>
      <c r="CJ590" s="17"/>
      <c r="CK590" s="17"/>
      <c r="CL590" s="17"/>
    </row>
    <row r="591" spans="19:90" x14ac:dyDescent="0.25"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/>
      <c r="BZ591" s="17"/>
      <c r="CA591" s="17"/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</row>
    <row r="592" spans="19:90" x14ac:dyDescent="0.25"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/>
      <c r="BZ592" s="17"/>
      <c r="CA592" s="17"/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</row>
    <row r="593" spans="19:90" x14ac:dyDescent="0.25"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  <c r="BK593" s="17"/>
      <c r="BL593" s="17"/>
      <c r="BM593" s="17"/>
      <c r="BN593" s="17"/>
      <c r="BO593" s="17"/>
      <c r="BP593" s="17"/>
      <c r="BQ593" s="17"/>
      <c r="BR593" s="17"/>
      <c r="BS593" s="17"/>
      <c r="BT593" s="17"/>
      <c r="BU593" s="17"/>
      <c r="BV593" s="17"/>
      <c r="BW593" s="17"/>
      <c r="BX593" s="17"/>
      <c r="BY593" s="17"/>
      <c r="BZ593" s="17"/>
      <c r="CA593" s="17"/>
      <c r="CB593" s="17"/>
      <c r="CC593" s="17"/>
      <c r="CD593" s="17"/>
      <c r="CE593" s="17"/>
      <c r="CF593" s="17"/>
      <c r="CG593" s="17"/>
      <c r="CH593" s="17"/>
      <c r="CI593" s="17"/>
      <c r="CJ593" s="17"/>
      <c r="CK593" s="17"/>
      <c r="CL593" s="17"/>
    </row>
    <row r="594" spans="19:90" x14ac:dyDescent="0.25"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7"/>
      <c r="BL594" s="17"/>
      <c r="BM594" s="17"/>
      <c r="BN594" s="17"/>
      <c r="BO594" s="17"/>
      <c r="BP594" s="17"/>
      <c r="BQ594" s="17"/>
      <c r="BR594" s="17"/>
      <c r="BS594" s="17"/>
      <c r="BT594" s="17"/>
      <c r="BU594" s="17"/>
      <c r="BV594" s="17"/>
      <c r="BW594" s="17"/>
      <c r="BX594" s="17"/>
      <c r="BY594" s="17"/>
      <c r="BZ594" s="17"/>
      <c r="CA594" s="17"/>
      <c r="CB594" s="17"/>
      <c r="CC594" s="17"/>
      <c r="CD594" s="17"/>
      <c r="CE594" s="17"/>
      <c r="CF594" s="17"/>
      <c r="CG594" s="17"/>
      <c r="CH594" s="17"/>
      <c r="CI594" s="17"/>
      <c r="CJ594" s="17"/>
      <c r="CK594" s="17"/>
      <c r="CL594" s="17"/>
    </row>
    <row r="595" spans="19:90" x14ac:dyDescent="0.25"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  <c r="BK595" s="17"/>
      <c r="BL595" s="17"/>
      <c r="BM595" s="17"/>
      <c r="BN595" s="17"/>
      <c r="BO595" s="17"/>
      <c r="BP595" s="17"/>
      <c r="BQ595" s="17"/>
      <c r="BR595" s="17"/>
      <c r="BS595" s="17"/>
      <c r="BT595" s="17"/>
      <c r="BU595" s="17"/>
      <c r="BV595" s="17"/>
      <c r="BW595" s="17"/>
      <c r="BX595" s="17"/>
      <c r="BY595" s="17"/>
      <c r="BZ595" s="17"/>
      <c r="CA595" s="17"/>
      <c r="CB595" s="17"/>
      <c r="CC595" s="17"/>
      <c r="CD595" s="17"/>
      <c r="CE595" s="17"/>
      <c r="CF595" s="17"/>
      <c r="CG595" s="17"/>
      <c r="CH595" s="17"/>
      <c r="CI595" s="17"/>
      <c r="CJ595" s="17"/>
      <c r="CK595" s="17"/>
      <c r="CL595" s="17"/>
    </row>
    <row r="596" spans="19:90" x14ac:dyDescent="0.25"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</row>
    <row r="597" spans="19:90" x14ac:dyDescent="0.25"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</row>
    <row r="598" spans="19:90" x14ac:dyDescent="0.25"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  <c r="BK598" s="17"/>
      <c r="BL598" s="17"/>
      <c r="BM598" s="17"/>
      <c r="BN598" s="17"/>
      <c r="BO598" s="17"/>
      <c r="BP598" s="17"/>
      <c r="BQ598" s="17"/>
      <c r="BR598" s="17"/>
      <c r="BS598" s="17"/>
      <c r="BT598" s="17"/>
      <c r="BU598" s="17"/>
      <c r="BV598" s="17"/>
      <c r="BW598" s="17"/>
      <c r="BX598" s="17"/>
      <c r="BY598" s="17"/>
      <c r="BZ598" s="17"/>
      <c r="CA598" s="17"/>
      <c r="CB598" s="17"/>
      <c r="CC598" s="17"/>
      <c r="CD598" s="17"/>
      <c r="CE598" s="17"/>
      <c r="CF598" s="17"/>
      <c r="CG598" s="17"/>
      <c r="CH598" s="17"/>
      <c r="CI598" s="17"/>
      <c r="CJ598" s="17"/>
      <c r="CK598" s="17"/>
      <c r="CL598" s="17"/>
    </row>
    <row r="599" spans="19:90" x14ac:dyDescent="0.25"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7"/>
      <c r="BL599" s="17"/>
      <c r="BM599" s="17"/>
      <c r="BN599" s="17"/>
      <c r="BO599" s="17"/>
      <c r="BP599" s="17"/>
      <c r="BQ599" s="17"/>
      <c r="BR599" s="17"/>
      <c r="BS599" s="17"/>
      <c r="BT599" s="17"/>
      <c r="BU599" s="17"/>
      <c r="BV599" s="17"/>
      <c r="BW599" s="17"/>
      <c r="BX599" s="17"/>
      <c r="BY599" s="17"/>
      <c r="BZ599" s="17"/>
      <c r="CA599" s="17"/>
      <c r="CB599" s="17"/>
      <c r="CC599" s="17"/>
      <c r="CD599" s="17"/>
      <c r="CE599" s="17"/>
      <c r="CF599" s="17"/>
      <c r="CG599" s="17"/>
      <c r="CH599" s="17"/>
      <c r="CI599" s="17"/>
      <c r="CJ599" s="17"/>
      <c r="CK599" s="17"/>
      <c r="CL599" s="17"/>
    </row>
    <row r="600" spans="19:90" x14ac:dyDescent="0.25"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7"/>
      <c r="BL600" s="17"/>
      <c r="BM600" s="17"/>
      <c r="BN600" s="17"/>
      <c r="BO600" s="17"/>
      <c r="BP600" s="17"/>
      <c r="BQ600" s="17"/>
      <c r="BR600" s="17"/>
      <c r="BS600" s="17"/>
      <c r="BT600" s="17"/>
      <c r="BU600" s="17"/>
      <c r="BV600" s="17"/>
      <c r="BW600" s="17"/>
      <c r="BX600" s="17"/>
      <c r="BY600" s="17"/>
      <c r="BZ600" s="17"/>
      <c r="CA600" s="17"/>
      <c r="CB600" s="17"/>
      <c r="CC600" s="17"/>
      <c r="CD600" s="17"/>
      <c r="CE600" s="17"/>
      <c r="CF600" s="17"/>
      <c r="CG600" s="17"/>
      <c r="CH600" s="17"/>
      <c r="CI600" s="17"/>
      <c r="CJ600" s="17"/>
      <c r="CK600" s="17"/>
      <c r="CL600" s="17"/>
    </row>
    <row r="601" spans="19:90" x14ac:dyDescent="0.25"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</row>
    <row r="602" spans="19:90" x14ac:dyDescent="0.25"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</row>
    <row r="603" spans="19:90" x14ac:dyDescent="0.25"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  <c r="BK603" s="17"/>
      <c r="BL603" s="17"/>
      <c r="BM603" s="17"/>
      <c r="BN603" s="17"/>
      <c r="BO603" s="17"/>
      <c r="BP603" s="17"/>
      <c r="BQ603" s="17"/>
      <c r="BR603" s="17"/>
      <c r="BS603" s="17"/>
      <c r="BT603" s="17"/>
      <c r="BU603" s="17"/>
      <c r="BV603" s="17"/>
      <c r="BW603" s="17"/>
      <c r="BX603" s="17"/>
      <c r="BY603" s="17"/>
      <c r="BZ603" s="17"/>
      <c r="CA603" s="17"/>
      <c r="CB603" s="17"/>
      <c r="CC603" s="17"/>
      <c r="CD603" s="17"/>
      <c r="CE603" s="17"/>
      <c r="CF603" s="17"/>
      <c r="CG603" s="17"/>
      <c r="CH603" s="17"/>
      <c r="CI603" s="17"/>
      <c r="CJ603" s="17"/>
      <c r="CK603" s="17"/>
      <c r="CL603" s="17"/>
    </row>
    <row r="604" spans="19:90" x14ac:dyDescent="0.25"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  <c r="BK604" s="17"/>
      <c r="BL604" s="17"/>
      <c r="BM604" s="17"/>
      <c r="BN604" s="17"/>
      <c r="BO604" s="17"/>
      <c r="BP604" s="17"/>
      <c r="BQ604" s="17"/>
      <c r="BR604" s="17"/>
      <c r="BS604" s="17"/>
      <c r="BT604" s="17"/>
      <c r="BU604" s="17"/>
      <c r="BV604" s="17"/>
      <c r="BW604" s="17"/>
      <c r="BX604" s="17"/>
      <c r="BY604" s="17"/>
      <c r="BZ604" s="17"/>
      <c r="CA604" s="17"/>
      <c r="CB604" s="17"/>
      <c r="CC604" s="17"/>
      <c r="CD604" s="17"/>
      <c r="CE604" s="17"/>
      <c r="CF604" s="17"/>
      <c r="CG604" s="17"/>
      <c r="CH604" s="17"/>
      <c r="CI604" s="17"/>
      <c r="CJ604" s="17"/>
      <c r="CK604" s="17"/>
      <c r="CL604" s="17"/>
    </row>
    <row r="605" spans="19:90" x14ac:dyDescent="0.25"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  <c r="BK605" s="17"/>
      <c r="BL605" s="17"/>
      <c r="BM605" s="17"/>
      <c r="BN605" s="17"/>
      <c r="BO605" s="17"/>
      <c r="BP605" s="17"/>
      <c r="BQ605" s="17"/>
      <c r="BR605" s="17"/>
      <c r="BS605" s="17"/>
      <c r="BT605" s="17"/>
      <c r="BU605" s="17"/>
      <c r="BV605" s="17"/>
      <c r="BW605" s="17"/>
      <c r="BX605" s="17"/>
      <c r="BY605" s="17"/>
      <c r="BZ605" s="17"/>
      <c r="CA605" s="17"/>
      <c r="CB605" s="17"/>
      <c r="CC605" s="17"/>
      <c r="CD605" s="17"/>
      <c r="CE605" s="17"/>
      <c r="CF605" s="17"/>
      <c r="CG605" s="17"/>
      <c r="CH605" s="17"/>
      <c r="CI605" s="17"/>
      <c r="CJ605" s="17"/>
      <c r="CK605" s="17"/>
      <c r="CL605" s="17"/>
    </row>
    <row r="606" spans="19:90" x14ac:dyDescent="0.25"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</row>
    <row r="607" spans="19:90" x14ac:dyDescent="0.25"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A607" s="17"/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</row>
    <row r="608" spans="19:90" x14ac:dyDescent="0.25"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7"/>
      <c r="BL608" s="17"/>
      <c r="BM608" s="17"/>
      <c r="BN608" s="17"/>
      <c r="BO608" s="17"/>
      <c r="BP608" s="17"/>
      <c r="BQ608" s="17"/>
      <c r="BR608" s="17"/>
      <c r="BS608" s="17"/>
      <c r="BT608" s="17"/>
      <c r="BU608" s="17"/>
      <c r="BV608" s="17"/>
      <c r="BW608" s="17"/>
      <c r="BX608" s="17"/>
      <c r="BY608" s="17"/>
      <c r="BZ608" s="17"/>
      <c r="CA608" s="17"/>
      <c r="CB608" s="17"/>
      <c r="CC608" s="17"/>
      <c r="CD608" s="17"/>
      <c r="CE608" s="17"/>
      <c r="CF608" s="17"/>
      <c r="CG608" s="17"/>
      <c r="CH608" s="17"/>
      <c r="CI608" s="17"/>
      <c r="CJ608" s="17"/>
      <c r="CK608" s="17"/>
      <c r="CL608" s="17"/>
    </row>
    <row r="609" spans="19:90" x14ac:dyDescent="0.25"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7"/>
      <c r="BM609" s="17"/>
      <c r="BN609" s="17"/>
      <c r="BO609" s="17"/>
      <c r="BP609" s="17"/>
      <c r="BQ609" s="17"/>
      <c r="BR609" s="17"/>
      <c r="BS609" s="17"/>
      <c r="BT609" s="17"/>
      <c r="BU609" s="17"/>
      <c r="BV609" s="17"/>
      <c r="BW609" s="17"/>
      <c r="BX609" s="17"/>
      <c r="BY609" s="17"/>
      <c r="BZ609" s="17"/>
      <c r="CA609" s="17"/>
      <c r="CB609" s="17"/>
      <c r="CC609" s="17"/>
      <c r="CD609" s="17"/>
      <c r="CE609" s="17"/>
      <c r="CF609" s="17"/>
      <c r="CG609" s="17"/>
      <c r="CH609" s="17"/>
      <c r="CI609" s="17"/>
      <c r="CJ609" s="17"/>
      <c r="CK609" s="17"/>
      <c r="CL609" s="17"/>
    </row>
    <row r="610" spans="19:90" x14ac:dyDescent="0.25"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7"/>
      <c r="BL610" s="17"/>
      <c r="BM610" s="17"/>
      <c r="BN610" s="17"/>
      <c r="BO610" s="17"/>
      <c r="BP610" s="17"/>
      <c r="BQ610" s="17"/>
      <c r="BR610" s="17"/>
      <c r="BS610" s="17"/>
      <c r="BT610" s="17"/>
      <c r="BU610" s="17"/>
      <c r="BV610" s="17"/>
      <c r="BW610" s="17"/>
      <c r="BX610" s="17"/>
      <c r="BY610" s="17"/>
      <c r="BZ610" s="17"/>
      <c r="CA610" s="17"/>
      <c r="CB610" s="17"/>
      <c r="CC610" s="17"/>
      <c r="CD610" s="17"/>
      <c r="CE610" s="17"/>
      <c r="CF610" s="17"/>
      <c r="CG610" s="17"/>
      <c r="CH610" s="17"/>
      <c r="CI610" s="17"/>
      <c r="CJ610" s="17"/>
      <c r="CK610" s="17"/>
      <c r="CL610" s="17"/>
    </row>
    <row r="611" spans="19:90" x14ac:dyDescent="0.25"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</row>
    <row r="612" spans="19:90" x14ac:dyDescent="0.25"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</row>
    <row r="613" spans="19:90" x14ac:dyDescent="0.25"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R613" s="17"/>
      <c r="BS613" s="17"/>
      <c r="BT613" s="17"/>
      <c r="BU613" s="17"/>
      <c r="BV613" s="17"/>
      <c r="BW613" s="17"/>
      <c r="BX613" s="17"/>
      <c r="BY613" s="17"/>
      <c r="BZ613" s="17"/>
      <c r="CA613" s="17"/>
      <c r="CB613" s="17"/>
      <c r="CC613" s="17"/>
      <c r="CD613" s="17"/>
      <c r="CE613" s="17"/>
      <c r="CF613" s="17"/>
      <c r="CG613" s="17"/>
      <c r="CH613" s="17"/>
      <c r="CI613" s="17"/>
      <c r="CJ613" s="17"/>
      <c r="CK613" s="17"/>
      <c r="CL613" s="17"/>
    </row>
    <row r="614" spans="19:90" x14ac:dyDescent="0.25"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R614" s="17"/>
      <c r="BS614" s="17"/>
      <c r="BT614" s="17"/>
      <c r="BU614" s="17"/>
      <c r="BV614" s="17"/>
      <c r="BW614" s="17"/>
      <c r="BX614" s="17"/>
      <c r="BY614" s="17"/>
      <c r="BZ614" s="17"/>
      <c r="CA614" s="17"/>
      <c r="CB614" s="17"/>
      <c r="CC614" s="17"/>
      <c r="CD614" s="17"/>
      <c r="CE614" s="17"/>
      <c r="CF614" s="17"/>
      <c r="CG614" s="17"/>
      <c r="CH614" s="17"/>
      <c r="CI614" s="17"/>
      <c r="CJ614" s="17"/>
      <c r="CK614" s="17"/>
      <c r="CL614" s="17"/>
    </row>
    <row r="615" spans="19:90" x14ac:dyDescent="0.25"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R615" s="17"/>
      <c r="BS615" s="17"/>
      <c r="BT615" s="17"/>
      <c r="BU615" s="17"/>
      <c r="BV615" s="17"/>
      <c r="BW615" s="17"/>
      <c r="BX615" s="17"/>
      <c r="BY615" s="17"/>
      <c r="BZ615" s="17"/>
      <c r="CA615" s="17"/>
      <c r="CB615" s="17"/>
      <c r="CC615" s="17"/>
      <c r="CD615" s="17"/>
      <c r="CE615" s="17"/>
      <c r="CF615" s="17"/>
      <c r="CG615" s="17"/>
      <c r="CH615" s="17"/>
      <c r="CI615" s="17"/>
      <c r="CJ615" s="17"/>
      <c r="CK615" s="17"/>
      <c r="CL615" s="17"/>
    </row>
    <row r="616" spans="19:90" x14ac:dyDescent="0.25"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</row>
    <row r="617" spans="19:90" x14ac:dyDescent="0.25"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</row>
    <row r="618" spans="19:90" x14ac:dyDescent="0.25"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R618" s="17"/>
      <c r="BS618" s="17"/>
      <c r="BT618" s="17"/>
      <c r="BU618" s="17"/>
      <c r="BV618" s="17"/>
      <c r="BW618" s="17"/>
      <c r="BX618" s="17"/>
      <c r="BY618" s="17"/>
      <c r="BZ618" s="17"/>
      <c r="CA618" s="17"/>
      <c r="CB618" s="17"/>
      <c r="CC618" s="17"/>
      <c r="CD618" s="17"/>
      <c r="CE618" s="17"/>
      <c r="CF618" s="17"/>
      <c r="CG618" s="17"/>
      <c r="CH618" s="17"/>
      <c r="CI618" s="17"/>
      <c r="CJ618" s="17"/>
      <c r="CK618" s="17"/>
      <c r="CL618" s="17"/>
    </row>
    <row r="619" spans="19:90" x14ac:dyDescent="0.25"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R619" s="17"/>
      <c r="BS619" s="17"/>
      <c r="BT619" s="17"/>
      <c r="BU619" s="17"/>
      <c r="BV619" s="17"/>
      <c r="BW619" s="17"/>
      <c r="BX619" s="17"/>
      <c r="BY619" s="17"/>
      <c r="BZ619" s="17"/>
      <c r="CA619" s="17"/>
      <c r="CB619" s="17"/>
      <c r="CC619" s="17"/>
      <c r="CD619" s="17"/>
      <c r="CE619" s="17"/>
      <c r="CF619" s="17"/>
      <c r="CG619" s="17"/>
      <c r="CH619" s="17"/>
      <c r="CI619" s="17"/>
      <c r="CJ619" s="17"/>
      <c r="CK619" s="17"/>
      <c r="CL619" s="17"/>
    </row>
    <row r="620" spans="19:90" x14ac:dyDescent="0.25"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7"/>
      <c r="BL620" s="17"/>
      <c r="BM620" s="17"/>
      <c r="BN620" s="17"/>
      <c r="BO620" s="17"/>
      <c r="BP620" s="17"/>
      <c r="BQ620" s="17"/>
      <c r="BR620" s="17"/>
      <c r="BS620" s="17"/>
      <c r="BT620" s="17"/>
      <c r="BU620" s="17"/>
      <c r="BV620" s="17"/>
      <c r="BW620" s="17"/>
      <c r="BX620" s="17"/>
      <c r="BY620" s="17"/>
      <c r="BZ620" s="17"/>
      <c r="CA620" s="17"/>
      <c r="CB620" s="17"/>
      <c r="CC620" s="17"/>
      <c r="CD620" s="17"/>
      <c r="CE620" s="17"/>
      <c r="CF620" s="17"/>
      <c r="CG620" s="17"/>
      <c r="CH620" s="17"/>
      <c r="CI620" s="17"/>
      <c r="CJ620" s="17"/>
      <c r="CK620" s="17"/>
      <c r="CL620" s="17"/>
    </row>
    <row r="621" spans="19:90" x14ac:dyDescent="0.25"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</row>
    <row r="622" spans="19:90" x14ac:dyDescent="0.25"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</row>
    <row r="623" spans="19:90" x14ac:dyDescent="0.25"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7"/>
      <c r="BL623" s="17"/>
      <c r="BM623" s="17"/>
      <c r="BN623" s="17"/>
      <c r="BO623" s="17"/>
      <c r="BP623" s="17"/>
      <c r="BQ623" s="17"/>
      <c r="BR623" s="17"/>
      <c r="BS623" s="17"/>
      <c r="BT623" s="17"/>
      <c r="BU623" s="17"/>
      <c r="BV623" s="17"/>
      <c r="BW623" s="17"/>
      <c r="BX623" s="17"/>
      <c r="BY623" s="17"/>
      <c r="BZ623" s="17"/>
      <c r="CA623" s="17"/>
      <c r="CB623" s="17"/>
      <c r="CC623" s="17"/>
      <c r="CD623" s="17"/>
      <c r="CE623" s="17"/>
      <c r="CF623" s="17"/>
      <c r="CG623" s="17"/>
      <c r="CH623" s="17"/>
      <c r="CI623" s="17"/>
      <c r="CJ623" s="17"/>
      <c r="CK623" s="17"/>
      <c r="CL623" s="17"/>
    </row>
    <row r="624" spans="19:90" x14ac:dyDescent="0.25"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7"/>
      <c r="BL624" s="17"/>
      <c r="BM624" s="17"/>
      <c r="BN624" s="17"/>
      <c r="BO624" s="17"/>
      <c r="BP624" s="17"/>
      <c r="BQ624" s="17"/>
      <c r="BR624" s="17"/>
      <c r="BS624" s="17"/>
      <c r="BT624" s="17"/>
      <c r="BU624" s="17"/>
      <c r="BV624" s="17"/>
      <c r="BW624" s="17"/>
      <c r="BX624" s="17"/>
      <c r="BY624" s="17"/>
      <c r="BZ624" s="17"/>
      <c r="CA624" s="17"/>
      <c r="CB624" s="17"/>
      <c r="CC624" s="17"/>
      <c r="CD624" s="17"/>
      <c r="CE624" s="17"/>
      <c r="CF624" s="17"/>
      <c r="CG624" s="17"/>
      <c r="CH624" s="17"/>
      <c r="CI624" s="17"/>
      <c r="CJ624" s="17"/>
      <c r="CK624" s="17"/>
      <c r="CL624" s="17"/>
    </row>
    <row r="625" spans="19:90" x14ac:dyDescent="0.25"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7"/>
      <c r="BL625" s="17"/>
      <c r="BM625" s="17"/>
      <c r="BN625" s="17"/>
      <c r="BO625" s="17"/>
      <c r="BP625" s="17"/>
      <c r="BQ625" s="17"/>
      <c r="BR625" s="17"/>
      <c r="BS625" s="17"/>
      <c r="BT625" s="17"/>
      <c r="BU625" s="17"/>
      <c r="BV625" s="17"/>
      <c r="BW625" s="17"/>
      <c r="BX625" s="17"/>
      <c r="BY625" s="17"/>
      <c r="BZ625" s="17"/>
      <c r="CA625" s="17"/>
      <c r="CB625" s="17"/>
      <c r="CC625" s="17"/>
      <c r="CD625" s="17"/>
      <c r="CE625" s="17"/>
      <c r="CF625" s="17"/>
      <c r="CG625" s="17"/>
      <c r="CH625" s="17"/>
      <c r="CI625" s="17"/>
      <c r="CJ625" s="17"/>
      <c r="CK625" s="17"/>
      <c r="CL625" s="17"/>
    </row>
    <row r="626" spans="19:90" x14ac:dyDescent="0.25"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</row>
    <row r="627" spans="19:90" x14ac:dyDescent="0.25"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</row>
    <row r="628" spans="19:90" x14ac:dyDescent="0.25"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7"/>
      <c r="BL628" s="17"/>
      <c r="BM628" s="17"/>
      <c r="BN628" s="17"/>
      <c r="BO628" s="17"/>
      <c r="BP628" s="17"/>
      <c r="BQ628" s="17"/>
      <c r="BR628" s="17"/>
      <c r="BS628" s="17"/>
      <c r="BT628" s="17"/>
      <c r="BU628" s="17"/>
      <c r="BV628" s="17"/>
      <c r="BW628" s="17"/>
      <c r="BX628" s="17"/>
      <c r="BY628" s="17"/>
      <c r="BZ628" s="17"/>
      <c r="CA628" s="17"/>
      <c r="CB628" s="17"/>
      <c r="CC628" s="17"/>
      <c r="CD628" s="17"/>
      <c r="CE628" s="17"/>
      <c r="CF628" s="17"/>
      <c r="CG628" s="17"/>
      <c r="CH628" s="17"/>
      <c r="CI628" s="17"/>
      <c r="CJ628" s="17"/>
      <c r="CK628" s="17"/>
      <c r="CL628" s="17"/>
    </row>
    <row r="629" spans="19:90" x14ac:dyDescent="0.25"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7"/>
      <c r="BL629" s="17"/>
      <c r="BM629" s="17"/>
      <c r="BN629" s="17"/>
      <c r="BO629" s="17"/>
      <c r="BP629" s="17"/>
      <c r="BQ629" s="17"/>
      <c r="BR629" s="17"/>
      <c r="BS629" s="17"/>
      <c r="BT629" s="17"/>
      <c r="BU629" s="17"/>
      <c r="BV629" s="17"/>
      <c r="BW629" s="17"/>
      <c r="BX629" s="17"/>
      <c r="BY629" s="17"/>
      <c r="BZ629" s="17"/>
      <c r="CA629" s="17"/>
      <c r="CB629" s="17"/>
      <c r="CC629" s="17"/>
      <c r="CD629" s="17"/>
      <c r="CE629" s="17"/>
      <c r="CF629" s="17"/>
      <c r="CG629" s="17"/>
      <c r="CH629" s="17"/>
      <c r="CI629" s="17"/>
      <c r="CJ629" s="17"/>
      <c r="CK629" s="17"/>
      <c r="CL629" s="17"/>
    </row>
    <row r="630" spans="19:90" x14ac:dyDescent="0.25"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7"/>
      <c r="BM630" s="17"/>
      <c r="BN630" s="17"/>
      <c r="BO630" s="17"/>
      <c r="BP630" s="17"/>
      <c r="BQ630" s="17"/>
      <c r="BR630" s="17"/>
      <c r="BS630" s="17"/>
      <c r="BT630" s="17"/>
      <c r="BU630" s="17"/>
      <c r="BV630" s="17"/>
      <c r="BW630" s="17"/>
      <c r="BX630" s="17"/>
      <c r="BY630" s="17"/>
      <c r="BZ630" s="17"/>
      <c r="CA630" s="17"/>
      <c r="CB630" s="17"/>
      <c r="CC630" s="17"/>
      <c r="CD630" s="17"/>
      <c r="CE630" s="17"/>
      <c r="CF630" s="17"/>
      <c r="CG630" s="17"/>
      <c r="CH630" s="17"/>
      <c r="CI630" s="17"/>
      <c r="CJ630" s="17"/>
      <c r="CK630" s="17"/>
      <c r="CL630" s="17"/>
    </row>
    <row r="631" spans="19:90" x14ac:dyDescent="0.25"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</row>
    <row r="632" spans="19:90" x14ac:dyDescent="0.25"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/>
      <c r="BZ632" s="17"/>
      <c r="CA632" s="17"/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</row>
    <row r="633" spans="19:90" x14ac:dyDescent="0.25"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7"/>
      <c r="BL633" s="17"/>
      <c r="BM633" s="17"/>
      <c r="BN633" s="17"/>
      <c r="BO633" s="17"/>
      <c r="BP633" s="17"/>
      <c r="BQ633" s="17"/>
      <c r="BR633" s="17"/>
      <c r="BS633" s="17"/>
      <c r="BT633" s="17"/>
      <c r="BU633" s="17"/>
      <c r="BV633" s="17"/>
      <c r="BW633" s="17"/>
      <c r="BX633" s="17"/>
      <c r="BY633" s="17"/>
      <c r="BZ633" s="17"/>
      <c r="CA633" s="17"/>
      <c r="CB633" s="17"/>
      <c r="CC633" s="17"/>
      <c r="CD633" s="17"/>
      <c r="CE633" s="17"/>
      <c r="CF633" s="17"/>
      <c r="CG633" s="17"/>
      <c r="CH633" s="17"/>
      <c r="CI633" s="17"/>
      <c r="CJ633" s="17"/>
      <c r="CK633" s="17"/>
      <c r="CL633" s="17"/>
    </row>
    <row r="634" spans="19:90" x14ac:dyDescent="0.25"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7"/>
      <c r="BM634" s="17"/>
      <c r="BN634" s="17"/>
      <c r="BO634" s="17"/>
      <c r="BP634" s="17"/>
      <c r="BQ634" s="17"/>
      <c r="BR634" s="17"/>
      <c r="BS634" s="17"/>
      <c r="BT634" s="17"/>
      <c r="BU634" s="17"/>
      <c r="BV634" s="17"/>
      <c r="BW634" s="17"/>
      <c r="BX634" s="17"/>
      <c r="BY634" s="17"/>
      <c r="BZ634" s="17"/>
      <c r="CA634" s="17"/>
      <c r="CB634" s="17"/>
      <c r="CC634" s="17"/>
      <c r="CD634" s="17"/>
      <c r="CE634" s="17"/>
      <c r="CF634" s="17"/>
      <c r="CG634" s="17"/>
      <c r="CH634" s="17"/>
      <c r="CI634" s="17"/>
      <c r="CJ634" s="17"/>
      <c r="CK634" s="17"/>
      <c r="CL634" s="17"/>
    </row>
    <row r="635" spans="19:90" x14ac:dyDescent="0.25"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  <c r="BT635" s="17"/>
      <c r="BU635" s="17"/>
      <c r="BV635" s="17"/>
      <c r="BW635" s="17"/>
      <c r="BX635" s="17"/>
      <c r="BY635" s="17"/>
      <c r="BZ635" s="17"/>
      <c r="CA635" s="17"/>
      <c r="CB635" s="17"/>
      <c r="CC635" s="17"/>
      <c r="CD635" s="17"/>
      <c r="CE635" s="17"/>
      <c r="CF635" s="17"/>
      <c r="CG635" s="17"/>
      <c r="CH635" s="17"/>
      <c r="CI635" s="17"/>
      <c r="CJ635" s="17"/>
      <c r="CK635" s="17"/>
      <c r="CL635" s="17"/>
    </row>
    <row r="636" spans="19:90" x14ac:dyDescent="0.25"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/>
      <c r="BZ636" s="17"/>
      <c r="CA636" s="17"/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</row>
    <row r="637" spans="19:90" x14ac:dyDescent="0.25"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A637" s="17"/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</row>
    <row r="638" spans="19:90" x14ac:dyDescent="0.25"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7"/>
      <c r="BL638" s="17"/>
      <c r="BM638" s="17"/>
      <c r="BN638" s="17"/>
      <c r="BO638" s="17"/>
      <c r="BP638" s="17"/>
      <c r="BQ638" s="17"/>
      <c r="BR638" s="17"/>
      <c r="BS638" s="17"/>
      <c r="BT638" s="17"/>
      <c r="BU638" s="17"/>
      <c r="BV638" s="17"/>
      <c r="BW638" s="17"/>
      <c r="BX638" s="17"/>
      <c r="BY638" s="17"/>
      <c r="BZ638" s="17"/>
      <c r="CA638" s="17"/>
      <c r="CB638" s="17"/>
      <c r="CC638" s="17"/>
      <c r="CD638" s="17"/>
      <c r="CE638" s="17"/>
      <c r="CF638" s="17"/>
      <c r="CG638" s="17"/>
      <c r="CH638" s="17"/>
      <c r="CI638" s="17"/>
      <c r="CJ638" s="17"/>
      <c r="CK638" s="17"/>
      <c r="CL638" s="17"/>
    </row>
    <row r="639" spans="19:90" x14ac:dyDescent="0.25"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  <c r="BT639" s="17"/>
      <c r="BU639" s="17"/>
      <c r="BV639" s="17"/>
      <c r="BW639" s="17"/>
      <c r="BX639" s="17"/>
      <c r="BY639" s="17"/>
      <c r="BZ639" s="17"/>
      <c r="CA639" s="17"/>
      <c r="CB639" s="17"/>
      <c r="CC639" s="17"/>
      <c r="CD639" s="17"/>
      <c r="CE639" s="17"/>
      <c r="CF639" s="17"/>
      <c r="CG639" s="17"/>
      <c r="CH639" s="17"/>
      <c r="CI639" s="17"/>
      <c r="CJ639" s="17"/>
      <c r="CK639" s="17"/>
      <c r="CL639" s="17"/>
    </row>
    <row r="640" spans="19:90" x14ac:dyDescent="0.25"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  <c r="BK640" s="17"/>
      <c r="BL640" s="17"/>
      <c r="BM640" s="17"/>
      <c r="BN640" s="17"/>
      <c r="BO640" s="17"/>
      <c r="BP640" s="17"/>
      <c r="BQ640" s="17"/>
      <c r="BR640" s="17"/>
      <c r="BS640" s="17"/>
      <c r="BT640" s="17"/>
      <c r="BU640" s="17"/>
      <c r="BV640" s="17"/>
      <c r="BW640" s="17"/>
      <c r="BX640" s="17"/>
      <c r="BY640" s="17"/>
      <c r="BZ640" s="17"/>
      <c r="CA640" s="17"/>
      <c r="CB640" s="17"/>
      <c r="CC640" s="17"/>
      <c r="CD640" s="17"/>
      <c r="CE640" s="17"/>
      <c r="CF640" s="17"/>
      <c r="CG640" s="17"/>
      <c r="CH640" s="17"/>
      <c r="CI640" s="17"/>
      <c r="CJ640" s="17"/>
      <c r="CK640" s="17"/>
      <c r="CL640" s="17"/>
    </row>
    <row r="641" spans="19:90" x14ac:dyDescent="0.25"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7"/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</row>
    <row r="642" spans="19:90" x14ac:dyDescent="0.25"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</row>
    <row r="643" spans="19:90" x14ac:dyDescent="0.25"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7"/>
      <c r="BL643" s="17"/>
      <c r="BM643" s="17"/>
      <c r="BN643" s="17"/>
      <c r="BO643" s="17"/>
      <c r="BP643" s="17"/>
      <c r="BQ643" s="17"/>
      <c r="BR643" s="17"/>
      <c r="BS643" s="17"/>
      <c r="BT643" s="17"/>
      <c r="BU643" s="17"/>
      <c r="BV643" s="17"/>
      <c r="BW643" s="17"/>
      <c r="BX643" s="17"/>
      <c r="BY643" s="17"/>
      <c r="BZ643" s="17"/>
      <c r="CA643" s="17"/>
      <c r="CB643" s="17"/>
      <c r="CC643" s="17"/>
      <c r="CD643" s="17"/>
      <c r="CE643" s="17"/>
      <c r="CF643" s="17"/>
      <c r="CG643" s="17"/>
      <c r="CH643" s="17"/>
      <c r="CI643" s="17"/>
      <c r="CJ643" s="17"/>
      <c r="CK643" s="17"/>
      <c r="CL643" s="17"/>
    </row>
    <row r="644" spans="19:90" x14ac:dyDescent="0.25"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  <c r="BK644" s="17"/>
      <c r="BL644" s="17"/>
      <c r="BM644" s="17"/>
      <c r="BN644" s="17"/>
      <c r="BO644" s="17"/>
      <c r="BP644" s="17"/>
      <c r="BQ644" s="17"/>
      <c r="BR644" s="17"/>
      <c r="BS644" s="17"/>
      <c r="BT644" s="17"/>
      <c r="BU644" s="17"/>
      <c r="BV644" s="17"/>
      <c r="BW644" s="17"/>
      <c r="BX644" s="17"/>
      <c r="BY644" s="17"/>
      <c r="BZ644" s="17"/>
      <c r="CA644" s="17"/>
      <c r="CB644" s="17"/>
      <c r="CC644" s="17"/>
      <c r="CD644" s="17"/>
      <c r="CE644" s="17"/>
      <c r="CF644" s="17"/>
      <c r="CG644" s="17"/>
      <c r="CH644" s="17"/>
      <c r="CI644" s="17"/>
      <c r="CJ644" s="17"/>
      <c r="CK644" s="17"/>
      <c r="CL644" s="17"/>
    </row>
    <row r="645" spans="19:90" x14ac:dyDescent="0.25"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7"/>
      <c r="BL645" s="17"/>
      <c r="BM645" s="17"/>
      <c r="BN645" s="17"/>
      <c r="BO645" s="17"/>
      <c r="BP645" s="17"/>
      <c r="BQ645" s="17"/>
      <c r="BR645" s="17"/>
      <c r="BS645" s="17"/>
      <c r="BT645" s="17"/>
      <c r="BU645" s="17"/>
      <c r="BV645" s="17"/>
      <c r="BW645" s="17"/>
      <c r="BX645" s="17"/>
      <c r="BY645" s="17"/>
      <c r="BZ645" s="17"/>
      <c r="CA645" s="17"/>
      <c r="CB645" s="17"/>
      <c r="CC645" s="17"/>
      <c r="CD645" s="17"/>
      <c r="CE645" s="17"/>
      <c r="CF645" s="17"/>
      <c r="CG645" s="17"/>
      <c r="CH645" s="17"/>
      <c r="CI645" s="17"/>
      <c r="CJ645" s="17"/>
      <c r="CK645" s="17"/>
      <c r="CL645" s="17"/>
    </row>
    <row r="646" spans="19:90" x14ac:dyDescent="0.25"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/>
      <c r="BZ646" s="17"/>
      <c r="CA646" s="17"/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</row>
    <row r="647" spans="19:90" x14ac:dyDescent="0.25"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  <c r="CA647" s="17"/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</row>
    <row r="648" spans="19:90" x14ac:dyDescent="0.25"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R648" s="17"/>
      <c r="BS648" s="17"/>
      <c r="BT648" s="17"/>
      <c r="BU648" s="17"/>
      <c r="BV648" s="17"/>
      <c r="BW648" s="17"/>
      <c r="BX648" s="17"/>
      <c r="BY648" s="17"/>
      <c r="BZ648" s="17"/>
      <c r="CA648" s="17"/>
      <c r="CB648" s="17"/>
      <c r="CC648" s="17"/>
      <c r="CD648" s="17"/>
      <c r="CE648" s="17"/>
      <c r="CF648" s="17"/>
      <c r="CG648" s="17"/>
      <c r="CH648" s="17"/>
      <c r="CI648" s="17"/>
      <c r="CJ648" s="17"/>
      <c r="CK648" s="17"/>
      <c r="CL648" s="17"/>
    </row>
    <row r="649" spans="19:90" x14ac:dyDescent="0.25"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  <c r="BO649" s="17"/>
      <c r="BP649" s="17"/>
      <c r="BQ649" s="17"/>
      <c r="BR649" s="17"/>
      <c r="BS649" s="17"/>
      <c r="BT649" s="17"/>
      <c r="BU649" s="17"/>
      <c r="BV649" s="17"/>
      <c r="BW649" s="17"/>
      <c r="BX649" s="17"/>
      <c r="BY649" s="17"/>
      <c r="BZ649" s="17"/>
      <c r="CA649" s="17"/>
      <c r="CB649" s="17"/>
      <c r="CC649" s="17"/>
      <c r="CD649" s="17"/>
      <c r="CE649" s="17"/>
      <c r="CF649" s="17"/>
      <c r="CG649" s="17"/>
      <c r="CH649" s="17"/>
      <c r="CI649" s="17"/>
      <c r="CJ649" s="17"/>
      <c r="CK649" s="17"/>
      <c r="CL649" s="17"/>
    </row>
    <row r="650" spans="19:90" x14ac:dyDescent="0.25"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  <c r="BT650" s="17"/>
      <c r="BU650" s="17"/>
      <c r="BV650" s="17"/>
      <c r="BW650" s="17"/>
      <c r="BX650" s="17"/>
      <c r="BY650" s="17"/>
      <c r="BZ650" s="17"/>
      <c r="CA650" s="17"/>
      <c r="CB650" s="17"/>
      <c r="CC650" s="17"/>
      <c r="CD650" s="17"/>
      <c r="CE650" s="17"/>
      <c r="CF650" s="17"/>
      <c r="CG650" s="17"/>
      <c r="CH650" s="17"/>
      <c r="CI650" s="17"/>
      <c r="CJ650" s="17"/>
      <c r="CK650" s="17"/>
      <c r="CL650" s="17"/>
    </row>
    <row r="651" spans="19:90" x14ac:dyDescent="0.25"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  <c r="CA651" s="17"/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</row>
    <row r="652" spans="19:90" x14ac:dyDescent="0.25"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</row>
    <row r="653" spans="19:90" x14ac:dyDescent="0.25"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R653" s="17"/>
      <c r="BS653" s="17"/>
      <c r="BT653" s="17"/>
      <c r="BU653" s="17"/>
      <c r="BV653" s="17"/>
      <c r="BW653" s="17"/>
      <c r="BX653" s="17"/>
      <c r="BY653" s="17"/>
      <c r="BZ653" s="17"/>
      <c r="CA653" s="17"/>
      <c r="CB653" s="17"/>
      <c r="CC653" s="17"/>
      <c r="CD653" s="17"/>
      <c r="CE653" s="17"/>
      <c r="CF653" s="17"/>
      <c r="CG653" s="17"/>
      <c r="CH653" s="17"/>
      <c r="CI653" s="17"/>
      <c r="CJ653" s="17"/>
      <c r="CK653" s="17"/>
      <c r="CL653" s="17"/>
    </row>
    <row r="654" spans="19:90" x14ac:dyDescent="0.25"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17"/>
      <c r="BK654" s="17"/>
      <c r="BL654" s="17"/>
      <c r="BM654" s="17"/>
      <c r="BN654" s="17"/>
      <c r="BO654" s="17"/>
      <c r="BP654" s="17"/>
      <c r="BQ654" s="17"/>
      <c r="BR654" s="17"/>
      <c r="BS654" s="17"/>
      <c r="BT654" s="17"/>
      <c r="BU654" s="17"/>
      <c r="BV654" s="17"/>
      <c r="BW654" s="17"/>
      <c r="BX654" s="17"/>
      <c r="BY654" s="17"/>
      <c r="BZ654" s="17"/>
      <c r="CA654" s="17"/>
      <c r="CB654" s="17"/>
      <c r="CC654" s="17"/>
      <c r="CD654" s="17"/>
      <c r="CE654" s="17"/>
      <c r="CF654" s="17"/>
      <c r="CG654" s="17"/>
      <c r="CH654" s="17"/>
      <c r="CI654" s="17"/>
      <c r="CJ654" s="17"/>
      <c r="CK654" s="17"/>
      <c r="CL654" s="17"/>
    </row>
    <row r="655" spans="19:90" x14ac:dyDescent="0.25"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R655" s="17"/>
      <c r="BS655" s="17"/>
      <c r="BT655" s="17"/>
      <c r="BU655" s="17"/>
      <c r="BV655" s="17"/>
      <c r="BW655" s="17"/>
      <c r="BX655" s="17"/>
      <c r="BY655" s="17"/>
      <c r="BZ655" s="17"/>
      <c r="CA655" s="17"/>
      <c r="CB655" s="17"/>
      <c r="CC655" s="17"/>
      <c r="CD655" s="17"/>
      <c r="CE655" s="17"/>
      <c r="CF655" s="17"/>
      <c r="CG655" s="17"/>
      <c r="CH655" s="17"/>
      <c r="CI655" s="17"/>
      <c r="CJ655" s="17"/>
      <c r="CK655" s="17"/>
      <c r="CL655" s="17"/>
    </row>
    <row r="656" spans="19:90" x14ac:dyDescent="0.25"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A656" s="17"/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</row>
    <row r="657" spans="19:90" x14ac:dyDescent="0.25"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</row>
    <row r="658" spans="19:90" x14ac:dyDescent="0.25"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R658" s="17"/>
      <c r="BS658" s="17"/>
      <c r="BT658" s="17"/>
      <c r="BU658" s="17"/>
      <c r="BV658" s="17"/>
      <c r="BW658" s="17"/>
      <c r="BX658" s="17"/>
      <c r="BY658" s="17"/>
      <c r="BZ658" s="17"/>
      <c r="CA658" s="17"/>
      <c r="CB658" s="17"/>
      <c r="CC658" s="17"/>
      <c r="CD658" s="17"/>
      <c r="CE658" s="17"/>
      <c r="CF658" s="17"/>
      <c r="CG658" s="17"/>
      <c r="CH658" s="17"/>
      <c r="CI658" s="17"/>
      <c r="CJ658" s="17"/>
      <c r="CK658" s="17"/>
      <c r="CL658" s="17"/>
    </row>
    <row r="659" spans="19:90" x14ac:dyDescent="0.25"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  <c r="BO659" s="17"/>
      <c r="BP659" s="17"/>
      <c r="BQ659" s="17"/>
      <c r="BR659" s="17"/>
      <c r="BS659" s="17"/>
      <c r="BT659" s="17"/>
      <c r="BU659" s="17"/>
      <c r="BV659" s="17"/>
      <c r="BW659" s="17"/>
      <c r="BX659" s="17"/>
      <c r="BY659" s="17"/>
      <c r="BZ659" s="17"/>
      <c r="CA659" s="17"/>
      <c r="CB659" s="17"/>
      <c r="CC659" s="17"/>
      <c r="CD659" s="17"/>
      <c r="CE659" s="17"/>
      <c r="CF659" s="17"/>
      <c r="CG659" s="17"/>
      <c r="CH659" s="17"/>
      <c r="CI659" s="17"/>
      <c r="CJ659" s="17"/>
      <c r="CK659" s="17"/>
      <c r="CL659" s="17"/>
    </row>
    <row r="660" spans="19:90" x14ac:dyDescent="0.25"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  <c r="BI660" s="17"/>
      <c r="BJ660" s="17"/>
      <c r="BK660" s="17"/>
      <c r="BL660" s="17"/>
      <c r="BM660" s="17"/>
      <c r="BN660" s="17"/>
      <c r="BO660" s="17"/>
      <c r="BP660" s="17"/>
      <c r="BQ660" s="17"/>
      <c r="BR660" s="17"/>
      <c r="BS660" s="17"/>
      <c r="BT660" s="17"/>
      <c r="BU660" s="17"/>
      <c r="BV660" s="17"/>
      <c r="BW660" s="17"/>
      <c r="BX660" s="17"/>
      <c r="BY660" s="17"/>
      <c r="BZ660" s="17"/>
      <c r="CA660" s="17"/>
      <c r="CB660" s="17"/>
      <c r="CC660" s="17"/>
      <c r="CD660" s="17"/>
      <c r="CE660" s="17"/>
      <c r="CF660" s="17"/>
      <c r="CG660" s="17"/>
      <c r="CH660" s="17"/>
      <c r="CI660" s="17"/>
      <c r="CJ660" s="17"/>
      <c r="CK660" s="17"/>
      <c r="CL660" s="17"/>
    </row>
    <row r="661" spans="19:90" x14ac:dyDescent="0.25"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</row>
    <row r="662" spans="19:90" x14ac:dyDescent="0.25"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</row>
    <row r="663" spans="19:90" x14ac:dyDescent="0.25"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R663" s="17"/>
      <c r="BS663" s="17"/>
      <c r="BT663" s="17"/>
      <c r="BU663" s="17"/>
      <c r="BV663" s="17"/>
      <c r="BW663" s="17"/>
      <c r="BX663" s="17"/>
      <c r="BY663" s="17"/>
      <c r="BZ663" s="17"/>
      <c r="CA663" s="17"/>
      <c r="CB663" s="17"/>
      <c r="CC663" s="17"/>
      <c r="CD663" s="17"/>
      <c r="CE663" s="17"/>
      <c r="CF663" s="17"/>
      <c r="CG663" s="17"/>
      <c r="CH663" s="17"/>
      <c r="CI663" s="17"/>
      <c r="CJ663" s="17"/>
      <c r="CK663" s="17"/>
      <c r="CL663" s="17"/>
    </row>
    <row r="664" spans="19:90" x14ac:dyDescent="0.25"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  <c r="BI664" s="17"/>
      <c r="BJ664" s="17"/>
      <c r="BK664" s="17"/>
      <c r="BL664" s="17"/>
      <c r="BM664" s="17"/>
      <c r="BN664" s="17"/>
      <c r="BO664" s="17"/>
      <c r="BP664" s="17"/>
      <c r="BQ664" s="17"/>
      <c r="BR664" s="17"/>
      <c r="BS664" s="17"/>
      <c r="BT664" s="17"/>
      <c r="BU664" s="17"/>
      <c r="BV664" s="17"/>
      <c r="BW664" s="17"/>
      <c r="BX664" s="17"/>
      <c r="BY664" s="17"/>
      <c r="BZ664" s="17"/>
      <c r="CA664" s="17"/>
      <c r="CB664" s="17"/>
      <c r="CC664" s="17"/>
      <c r="CD664" s="17"/>
      <c r="CE664" s="17"/>
      <c r="CF664" s="17"/>
      <c r="CG664" s="17"/>
      <c r="CH664" s="17"/>
      <c r="CI664" s="17"/>
      <c r="CJ664" s="17"/>
      <c r="CK664" s="17"/>
      <c r="CL664" s="17"/>
    </row>
    <row r="665" spans="19:90" x14ac:dyDescent="0.25"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R665" s="17"/>
      <c r="BS665" s="17"/>
      <c r="BT665" s="17"/>
      <c r="BU665" s="17"/>
      <c r="BV665" s="17"/>
      <c r="BW665" s="17"/>
      <c r="BX665" s="17"/>
      <c r="BY665" s="17"/>
      <c r="BZ665" s="17"/>
      <c r="CA665" s="17"/>
      <c r="CB665" s="17"/>
      <c r="CC665" s="17"/>
      <c r="CD665" s="17"/>
      <c r="CE665" s="17"/>
      <c r="CF665" s="17"/>
      <c r="CG665" s="17"/>
      <c r="CH665" s="17"/>
      <c r="CI665" s="17"/>
      <c r="CJ665" s="17"/>
      <c r="CK665" s="17"/>
      <c r="CL665" s="17"/>
    </row>
    <row r="666" spans="19:90" x14ac:dyDescent="0.25"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</row>
    <row r="667" spans="19:90" x14ac:dyDescent="0.25"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</row>
    <row r="668" spans="19:90" x14ac:dyDescent="0.25"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  <c r="BT668" s="17"/>
      <c r="BU668" s="17"/>
      <c r="BV668" s="17"/>
      <c r="BW668" s="17"/>
      <c r="BX668" s="17"/>
      <c r="BY668" s="17"/>
      <c r="BZ668" s="17"/>
      <c r="CA668" s="17"/>
      <c r="CB668" s="17"/>
      <c r="CC668" s="17"/>
      <c r="CD668" s="17"/>
      <c r="CE668" s="17"/>
      <c r="CF668" s="17"/>
      <c r="CG668" s="17"/>
      <c r="CH668" s="17"/>
      <c r="CI668" s="17"/>
      <c r="CJ668" s="17"/>
      <c r="CK668" s="17"/>
      <c r="CL668" s="17"/>
    </row>
    <row r="669" spans="19:90" x14ac:dyDescent="0.25"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R669" s="17"/>
      <c r="BS669" s="17"/>
      <c r="BT669" s="17"/>
      <c r="BU669" s="17"/>
      <c r="BV669" s="17"/>
      <c r="BW669" s="17"/>
      <c r="BX669" s="17"/>
      <c r="BY669" s="17"/>
      <c r="BZ669" s="17"/>
      <c r="CA669" s="17"/>
      <c r="CB669" s="17"/>
      <c r="CC669" s="17"/>
      <c r="CD669" s="17"/>
      <c r="CE669" s="17"/>
      <c r="CF669" s="17"/>
      <c r="CG669" s="17"/>
      <c r="CH669" s="17"/>
      <c r="CI669" s="17"/>
      <c r="CJ669" s="17"/>
      <c r="CK669" s="17"/>
      <c r="CL669" s="17"/>
    </row>
    <row r="670" spans="19:90" x14ac:dyDescent="0.25"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R670" s="17"/>
      <c r="BS670" s="17"/>
      <c r="BT670" s="17"/>
      <c r="BU670" s="17"/>
      <c r="BV670" s="17"/>
      <c r="BW670" s="17"/>
      <c r="BX670" s="17"/>
      <c r="BY670" s="17"/>
      <c r="BZ670" s="17"/>
      <c r="CA670" s="17"/>
      <c r="CB670" s="17"/>
      <c r="CC670" s="17"/>
      <c r="CD670" s="17"/>
      <c r="CE670" s="17"/>
      <c r="CF670" s="17"/>
      <c r="CG670" s="17"/>
      <c r="CH670" s="17"/>
      <c r="CI670" s="17"/>
      <c r="CJ670" s="17"/>
      <c r="CK670" s="17"/>
      <c r="CL670" s="17"/>
    </row>
    <row r="671" spans="19:90" x14ac:dyDescent="0.25"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</row>
    <row r="672" spans="19:90" x14ac:dyDescent="0.25"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</row>
    <row r="673" spans="19:90" x14ac:dyDescent="0.25"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7"/>
      <c r="BE673" s="17"/>
      <c r="BF673" s="17"/>
      <c r="BG673" s="17"/>
      <c r="BH673" s="17"/>
      <c r="BI673" s="17"/>
      <c r="BJ673" s="17"/>
      <c r="BK673" s="17"/>
      <c r="BL673" s="17"/>
      <c r="BM673" s="17"/>
      <c r="BN673" s="17"/>
      <c r="BO673" s="17"/>
      <c r="BP673" s="17"/>
      <c r="BQ673" s="17"/>
      <c r="BR673" s="17"/>
      <c r="BS673" s="17"/>
      <c r="BT673" s="17"/>
      <c r="BU673" s="17"/>
      <c r="BV673" s="17"/>
      <c r="BW673" s="17"/>
      <c r="BX673" s="17"/>
      <c r="BY673" s="17"/>
      <c r="BZ673" s="17"/>
      <c r="CA673" s="17"/>
      <c r="CB673" s="17"/>
      <c r="CC673" s="17"/>
      <c r="CD673" s="17"/>
      <c r="CE673" s="17"/>
      <c r="CF673" s="17"/>
      <c r="CG673" s="17"/>
      <c r="CH673" s="17"/>
      <c r="CI673" s="17"/>
      <c r="CJ673" s="17"/>
      <c r="CK673" s="17"/>
      <c r="CL673" s="17"/>
    </row>
    <row r="674" spans="19:90" x14ac:dyDescent="0.25"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R674" s="17"/>
      <c r="BS674" s="17"/>
      <c r="BT674" s="17"/>
      <c r="BU674" s="17"/>
      <c r="BV674" s="17"/>
      <c r="BW674" s="17"/>
      <c r="BX674" s="17"/>
      <c r="BY674" s="17"/>
      <c r="BZ674" s="17"/>
      <c r="CA674" s="17"/>
      <c r="CB674" s="17"/>
      <c r="CC674" s="17"/>
      <c r="CD674" s="17"/>
      <c r="CE674" s="17"/>
      <c r="CF674" s="17"/>
      <c r="CG674" s="17"/>
      <c r="CH674" s="17"/>
      <c r="CI674" s="17"/>
      <c r="CJ674" s="17"/>
      <c r="CK674" s="17"/>
      <c r="CL674" s="17"/>
    </row>
    <row r="675" spans="19:90" x14ac:dyDescent="0.25"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  <c r="BO675" s="17"/>
      <c r="BP675" s="17"/>
      <c r="BQ675" s="17"/>
      <c r="BR675" s="17"/>
      <c r="BS675" s="17"/>
      <c r="BT675" s="17"/>
      <c r="BU675" s="17"/>
      <c r="BV675" s="17"/>
      <c r="BW675" s="17"/>
      <c r="BX675" s="17"/>
      <c r="BY675" s="17"/>
      <c r="BZ675" s="17"/>
      <c r="CA675" s="17"/>
      <c r="CB675" s="17"/>
      <c r="CC675" s="17"/>
      <c r="CD675" s="17"/>
      <c r="CE675" s="17"/>
      <c r="CF675" s="17"/>
      <c r="CG675" s="17"/>
      <c r="CH675" s="17"/>
      <c r="CI675" s="17"/>
      <c r="CJ675" s="17"/>
      <c r="CK675" s="17"/>
      <c r="CL675" s="17"/>
    </row>
    <row r="676" spans="19:90" x14ac:dyDescent="0.25"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</row>
    <row r="677" spans="19:90" x14ac:dyDescent="0.25"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</row>
    <row r="678" spans="19:90" x14ac:dyDescent="0.25"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7"/>
      <c r="BE678" s="17"/>
      <c r="BF678" s="17"/>
      <c r="BG678" s="17"/>
      <c r="BH678" s="17"/>
      <c r="BI678" s="17"/>
      <c r="BJ678" s="17"/>
      <c r="BK678" s="17"/>
      <c r="BL678" s="17"/>
      <c r="BM678" s="17"/>
      <c r="BN678" s="17"/>
      <c r="BO678" s="17"/>
      <c r="BP678" s="17"/>
      <c r="BQ678" s="17"/>
      <c r="BR678" s="17"/>
      <c r="BS678" s="17"/>
      <c r="BT678" s="17"/>
      <c r="BU678" s="17"/>
      <c r="BV678" s="17"/>
      <c r="BW678" s="17"/>
      <c r="BX678" s="17"/>
      <c r="BY678" s="17"/>
      <c r="BZ678" s="17"/>
      <c r="CA678" s="17"/>
      <c r="CB678" s="17"/>
      <c r="CC678" s="17"/>
      <c r="CD678" s="17"/>
      <c r="CE678" s="17"/>
      <c r="CF678" s="17"/>
      <c r="CG678" s="17"/>
      <c r="CH678" s="17"/>
      <c r="CI678" s="17"/>
      <c r="CJ678" s="17"/>
      <c r="CK678" s="17"/>
      <c r="CL678" s="17"/>
    </row>
    <row r="679" spans="19:90" x14ac:dyDescent="0.25"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  <c r="BI679" s="17"/>
      <c r="BJ679" s="17"/>
      <c r="BK679" s="17"/>
      <c r="BL679" s="17"/>
      <c r="BM679" s="17"/>
      <c r="BN679" s="17"/>
      <c r="BO679" s="17"/>
      <c r="BP679" s="17"/>
      <c r="BQ679" s="17"/>
      <c r="BR679" s="17"/>
      <c r="BS679" s="17"/>
      <c r="BT679" s="17"/>
      <c r="BU679" s="17"/>
      <c r="BV679" s="17"/>
      <c r="BW679" s="17"/>
      <c r="BX679" s="17"/>
      <c r="BY679" s="17"/>
      <c r="BZ679" s="17"/>
      <c r="CA679" s="17"/>
      <c r="CB679" s="17"/>
      <c r="CC679" s="17"/>
      <c r="CD679" s="17"/>
      <c r="CE679" s="17"/>
      <c r="CF679" s="17"/>
      <c r="CG679" s="17"/>
      <c r="CH679" s="17"/>
      <c r="CI679" s="17"/>
      <c r="CJ679" s="17"/>
      <c r="CK679" s="17"/>
      <c r="CL679" s="17"/>
    </row>
    <row r="680" spans="19:90" x14ac:dyDescent="0.25"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  <c r="BI680" s="17"/>
      <c r="BJ680" s="17"/>
      <c r="BK680" s="17"/>
      <c r="BL680" s="17"/>
      <c r="BM680" s="17"/>
      <c r="BN680" s="17"/>
      <c r="BO680" s="17"/>
      <c r="BP680" s="17"/>
      <c r="BQ680" s="17"/>
      <c r="BR680" s="17"/>
      <c r="BS680" s="17"/>
      <c r="BT680" s="17"/>
      <c r="BU680" s="17"/>
      <c r="BV680" s="17"/>
      <c r="BW680" s="17"/>
      <c r="BX680" s="17"/>
      <c r="BY680" s="17"/>
      <c r="BZ680" s="17"/>
      <c r="CA680" s="17"/>
      <c r="CB680" s="17"/>
      <c r="CC680" s="17"/>
      <c r="CD680" s="17"/>
      <c r="CE680" s="17"/>
      <c r="CF680" s="17"/>
      <c r="CG680" s="17"/>
      <c r="CH680" s="17"/>
      <c r="CI680" s="17"/>
      <c r="CJ680" s="17"/>
      <c r="CK680" s="17"/>
      <c r="CL680" s="17"/>
    </row>
    <row r="681" spans="19:90" x14ac:dyDescent="0.25"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</row>
    <row r="682" spans="19:90" x14ac:dyDescent="0.25"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A682" s="17"/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</row>
    <row r="683" spans="19:90" x14ac:dyDescent="0.25"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R683" s="17"/>
      <c r="BS683" s="17"/>
      <c r="BT683" s="17"/>
      <c r="BU683" s="17"/>
      <c r="BV683" s="17"/>
      <c r="BW683" s="17"/>
      <c r="BX683" s="17"/>
      <c r="BY683" s="17"/>
      <c r="BZ683" s="17"/>
      <c r="CA683" s="17"/>
      <c r="CB683" s="17"/>
      <c r="CC683" s="17"/>
      <c r="CD683" s="17"/>
      <c r="CE683" s="17"/>
      <c r="CF683" s="17"/>
      <c r="CG683" s="17"/>
      <c r="CH683" s="17"/>
      <c r="CI683" s="17"/>
      <c r="CJ683" s="17"/>
      <c r="CK683" s="17"/>
      <c r="CL683" s="17"/>
    </row>
    <row r="684" spans="19:90" x14ac:dyDescent="0.25"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  <c r="BI684" s="17"/>
      <c r="BJ684" s="17"/>
      <c r="BK684" s="17"/>
      <c r="BL684" s="17"/>
      <c r="BM684" s="17"/>
      <c r="BN684" s="17"/>
      <c r="BO684" s="17"/>
      <c r="BP684" s="17"/>
      <c r="BQ684" s="17"/>
      <c r="BR684" s="17"/>
      <c r="BS684" s="17"/>
      <c r="BT684" s="17"/>
      <c r="BU684" s="17"/>
      <c r="BV684" s="17"/>
      <c r="BW684" s="17"/>
      <c r="BX684" s="17"/>
      <c r="BY684" s="17"/>
      <c r="BZ684" s="17"/>
      <c r="CA684" s="17"/>
      <c r="CB684" s="17"/>
      <c r="CC684" s="17"/>
      <c r="CD684" s="17"/>
      <c r="CE684" s="17"/>
      <c r="CF684" s="17"/>
      <c r="CG684" s="17"/>
      <c r="CH684" s="17"/>
      <c r="CI684" s="17"/>
      <c r="CJ684" s="17"/>
      <c r="CK684" s="17"/>
      <c r="CL684" s="17"/>
    </row>
    <row r="685" spans="19:90" x14ac:dyDescent="0.25"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R685" s="17"/>
      <c r="BS685" s="17"/>
      <c r="BT685" s="17"/>
      <c r="BU685" s="17"/>
      <c r="BV685" s="17"/>
      <c r="BW685" s="17"/>
      <c r="BX685" s="17"/>
      <c r="BY685" s="17"/>
      <c r="BZ685" s="17"/>
      <c r="CA685" s="17"/>
      <c r="CB685" s="17"/>
      <c r="CC685" s="17"/>
      <c r="CD685" s="17"/>
      <c r="CE685" s="17"/>
      <c r="CF685" s="17"/>
      <c r="CG685" s="17"/>
      <c r="CH685" s="17"/>
      <c r="CI685" s="17"/>
      <c r="CJ685" s="17"/>
      <c r="CK685" s="17"/>
      <c r="CL685" s="17"/>
    </row>
    <row r="686" spans="19:90" x14ac:dyDescent="0.25"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A686" s="17"/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</row>
    <row r="687" spans="19:90" x14ac:dyDescent="0.25"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</row>
    <row r="688" spans="19:90" x14ac:dyDescent="0.25"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  <c r="BH688" s="17"/>
      <c r="BI688" s="17"/>
      <c r="BJ688" s="17"/>
      <c r="BK688" s="17"/>
      <c r="BL688" s="17"/>
      <c r="BM688" s="17"/>
      <c r="BN688" s="17"/>
      <c r="BO688" s="17"/>
      <c r="BP688" s="17"/>
      <c r="BQ688" s="17"/>
      <c r="BR688" s="17"/>
      <c r="BS688" s="17"/>
      <c r="BT688" s="17"/>
      <c r="BU688" s="17"/>
      <c r="BV688" s="17"/>
      <c r="BW688" s="17"/>
      <c r="BX688" s="17"/>
      <c r="BY688" s="17"/>
      <c r="BZ688" s="17"/>
      <c r="CA688" s="17"/>
      <c r="CB688" s="17"/>
      <c r="CC688" s="17"/>
      <c r="CD688" s="17"/>
      <c r="CE688" s="17"/>
      <c r="CF688" s="17"/>
      <c r="CG688" s="17"/>
      <c r="CH688" s="17"/>
      <c r="CI688" s="17"/>
      <c r="CJ688" s="17"/>
      <c r="CK688" s="17"/>
      <c r="CL688" s="17"/>
    </row>
    <row r="689" spans="19:90" x14ac:dyDescent="0.25"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R689" s="17"/>
      <c r="BS689" s="17"/>
      <c r="BT689" s="17"/>
      <c r="BU689" s="17"/>
      <c r="BV689" s="17"/>
      <c r="BW689" s="17"/>
      <c r="BX689" s="17"/>
      <c r="BY689" s="17"/>
      <c r="BZ689" s="17"/>
      <c r="CA689" s="17"/>
      <c r="CB689" s="17"/>
      <c r="CC689" s="17"/>
      <c r="CD689" s="17"/>
      <c r="CE689" s="17"/>
      <c r="CF689" s="17"/>
      <c r="CG689" s="17"/>
      <c r="CH689" s="17"/>
      <c r="CI689" s="17"/>
      <c r="CJ689" s="17"/>
      <c r="CK689" s="17"/>
      <c r="CL689" s="17"/>
    </row>
    <row r="690" spans="19:90" x14ac:dyDescent="0.25"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R690" s="17"/>
      <c r="BS690" s="17"/>
      <c r="BT690" s="17"/>
      <c r="BU690" s="17"/>
      <c r="BV690" s="17"/>
      <c r="BW690" s="17"/>
      <c r="BX690" s="17"/>
      <c r="BY690" s="17"/>
      <c r="BZ690" s="17"/>
      <c r="CA690" s="17"/>
      <c r="CB690" s="17"/>
      <c r="CC690" s="17"/>
      <c r="CD690" s="17"/>
      <c r="CE690" s="17"/>
      <c r="CF690" s="17"/>
      <c r="CG690" s="17"/>
      <c r="CH690" s="17"/>
      <c r="CI690" s="17"/>
      <c r="CJ690" s="17"/>
      <c r="CK690" s="17"/>
      <c r="CL690" s="17"/>
    </row>
    <row r="691" spans="19:90" x14ac:dyDescent="0.25"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A691" s="17"/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</row>
    <row r="692" spans="19:90" x14ac:dyDescent="0.25"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</row>
    <row r="693" spans="19:90" x14ac:dyDescent="0.25"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  <c r="BO693" s="17"/>
      <c r="BP693" s="17"/>
      <c r="BQ693" s="17"/>
      <c r="BR693" s="17"/>
      <c r="BS693" s="17"/>
      <c r="BT693" s="17"/>
      <c r="BU693" s="17"/>
      <c r="BV693" s="17"/>
      <c r="BW693" s="17"/>
      <c r="BX693" s="17"/>
      <c r="BY693" s="17"/>
      <c r="BZ693" s="17"/>
      <c r="CA693" s="17"/>
      <c r="CB693" s="17"/>
      <c r="CC693" s="17"/>
      <c r="CD693" s="17"/>
      <c r="CE693" s="17"/>
      <c r="CF693" s="17"/>
      <c r="CG693" s="17"/>
      <c r="CH693" s="17"/>
      <c r="CI693" s="17"/>
      <c r="CJ693" s="17"/>
      <c r="CK693" s="17"/>
      <c r="CL693" s="17"/>
    </row>
    <row r="694" spans="19:90" x14ac:dyDescent="0.25"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7"/>
      <c r="BI694" s="17"/>
      <c r="BJ694" s="17"/>
      <c r="BK694" s="17"/>
      <c r="BL694" s="17"/>
      <c r="BM694" s="17"/>
      <c r="BN694" s="17"/>
      <c r="BO694" s="17"/>
      <c r="BP694" s="17"/>
      <c r="BQ694" s="17"/>
      <c r="BR694" s="17"/>
      <c r="BS694" s="17"/>
      <c r="BT694" s="17"/>
      <c r="BU694" s="17"/>
      <c r="BV694" s="17"/>
      <c r="BW694" s="17"/>
      <c r="BX694" s="17"/>
      <c r="BY694" s="17"/>
      <c r="BZ694" s="17"/>
      <c r="CA694" s="17"/>
      <c r="CB694" s="17"/>
      <c r="CC694" s="17"/>
      <c r="CD694" s="17"/>
      <c r="CE694" s="17"/>
      <c r="CF694" s="17"/>
      <c r="CG694" s="17"/>
      <c r="CH694" s="17"/>
      <c r="CI694" s="17"/>
      <c r="CJ694" s="17"/>
      <c r="CK694" s="17"/>
      <c r="CL694" s="17"/>
    </row>
    <row r="695" spans="19:90" x14ac:dyDescent="0.25"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7"/>
      <c r="BE695" s="17"/>
      <c r="BF695" s="17"/>
      <c r="BG695" s="17"/>
      <c r="BH695" s="17"/>
      <c r="BI695" s="17"/>
      <c r="BJ695" s="17"/>
      <c r="BK695" s="17"/>
      <c r="BL695" s="17"/>
      <c r="BM695" s="17"/>
      <c r="BN695" s="17"/>
      <c r="BO695" s="17"/>
      <c r="BP695" s="17"/>
      <c r="BQ695" s="17"/>
      <c r="BR695" s="17"/>
      <c r="BS695" s="17"/>
      <c r="BT695" s="17"/>
      <c r="BU695" s="17"/>
      <c r="BV695" s="17"/>
      <c r="BW695" s="17"/>
      <c r="BX695" s="17"/>
      <c r="BY695" s="17"/>
      <c r="BZ695" s="17"/>
      <c r="CA695" s="17"/>
      <c r="CB695" s="17"/>
      <c r="CC695" s="17"/>
      <c r="CD695" s="17"/>
      <c r="CE695" s="17"/>
      <c r="CF695" s="17"/>
      <c r="CG695" s="17"/>
      <c r="CH695" s="17"/>
      <c r="CI695" s="17"/>
      <c r="CJ695" s="17"/>
      <c r="CK695" s="17"/>
      <c r="CL695" s="17"/>
    </row>
    <row r="696" spans="19:90" x14ac:dyDescent="0.25"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/>
      <c r="CF696" s="17"/>
      <c r="CG696" s="17"/>
      <c r="CH696" s="17"/>
      <c r="CI696" s="17"/>
      <c r="CJ696" s="17"/>
      <c r="CK696" s="17"/>
      <c r="CL696" s="17"/>
    </row>
    <row r="697" spans="19:90" x14ac:dyDescent="0.25"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/>
      <c r="CF697" s="17"/>
      <c r="CG697" s="17"/>
      <c r="CH697" s="17"/>
      <c r="CI697" s="17"/>
      <c r="CJ697" s="17"/>
      <c r="CK697" s="17"/>
      <c r="CL697" s="17"/>
    </row>
    <row r="698" spans="19:90" x14ac:dyDescent="0.25"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  <c r="BH698" s="17"/>
      <c r="BI698" s="17"/>
      <c r="BJ698" s="17"/>
      <c r="BK698" s="17"/>
      <c r="BL698" s="17"/>
      <c r="BM698" s="17"/>
      <c r="BN698" s="17"/>
      <c r="BO698" s="17"/>
      <c r="BP698" s="17"/>
      <c r="BQ698" s="17"/>
      <c r="BR698" s="17"/>
      <c r="BS698" s="17"/>
      <c r="BT698" s="17"/>
      <c r="BU698" s="17"/>
      <c r="BV698" s="17"/>
      <c r="BW698" s="17"/>
      <c r="BX698" s="17"/>
      <c r="BY698" s="17"/>
      <c r="BZ698" s="17"/>
      <c r="CA698" s="17"/>
      <c r="CB698" s="17"/>
      <c r="CC698" s="17"/>
      <c r="CD698" s="17"/>
      <c r="CE698" s="17"/>
      <c r="CF698" s="17"/>
      <c r="CG698" s="17"/>
      <c r="CH698" s="17"/>
      <c r="CI698" s="17"/>
      <c r="CJ698" s="17"/>
      <c r="CK698" s="17"/>
      <c r="CL698" s="17"/>
    </row>
    <row r="699" spans="19:90" x14ac:dyDescent="0.25"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  <c r="BF699" s="17"/>
      <c r="BG699" s="17"/>
      <c r="BH699" s="17"/>
      <c r="BI699" s="17"/>
      <c r="BJ699" s="17"/>
      <c r="BK699" s="17"/>
      <c r="BL699" s="17"/>
      <c r="BM699" s="17"/>
      <c r="BN699" s="17"/>
      <c r="BO699" s="17"/>
      <c r="BP699" s="17"/>
      <c r="BQ699" s="17"/>
      <c r="BR699" s="17"/>
      <c r="BS699" s="17"/>
      <c r="BT699" s="17"/>
      <c r="BU699" s="17"/>
      <c r="BV699" s="17"/>
      <c r="BW699" s="17"/>
      <c r="BX699" s="17"/>
      <c r="BY699" s="17"/>
      <c r="BZ699" s="17"/>
      <c r="CA699" s="17"/>
      <c r="CB699" s="17"/>
      <c r="CC699" s="17"/>
      <c r="CD699" s="17"/>
      <c r="CE699" s="17"/>
      <c r="CF699" s="17"/>
      <c r="CG699" s="17"/>
      <c r="CH699" s="17"/>
      <c r="CI699" s="17"/>
      <c r="CJ699" s="17"/>
      <c r="CK699" s="17"/>
      <c r="CL699" s="17"/>
    </row>
    <row r="700" spans="19:90" x14ac:dyDescent="0.25"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R700" s="17"/>
      <c r="BS700" s="17"/>
      <c r="BT700" s="17"/>
      <c r="BU700" s="17"/>
      <c r="BV700" s="17"/>
      <c r="BW700" s="17"/>
      <c r="BX700" s="17"/>
      <c r="BY700" s="17"/>
      <c r="BZ700" s="17"/>
      <c r="CA700" s="17"/>
      <c r="CB700" s="17"/>
      <c r="CC700" s="17"/>
      <c r="CD700" s="17"/>
      <c r="CE700" s="17"/>
      <c r="CF700" s="17"/>
      <c r="CG700" s="17"/>
      <c r="CH700" s="17"/>
      <c r="CI700" s="17"/>
      <c r="CJ700" s="17"/>
      <c r="CK700" s="17"/>
      <c r="CL700" s="17"/>
    </row>
    <row r="701" spans="19:90" x14ac:dyDescent="0.25"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/>
      <c r="CF701" s="17"/>
      <c r="CG701" s="17"/>
      <c r="CH701" s="17"/>
      <c r="CI701" s="17"/>
      <c r="CJ701" s="17"/>
      <c r="CK701" s="17"/>
      <c r="CL701" s="17"/>
    </row>
    <row r="702" spans="19:90" x14ac:dyDescent="0.25"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/>
      <c r="CF702" s="17"/>
      <c r="CG702" s="17"/>
      <c r="CH702" s="17"/>
      <c r="CI702" s="17"/>
      <c r="CJ702" s="17"/>
      <c r="CK702" s="17"/>
      <c r="CL702" s="17"/>
    </row>
    <row r="703" spans="19:90" x14ac:dyDescent="0.25"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R703" s="17"/>
      <c r="BS703" s="17"/>
      <c r="BT703" s="17"/>
      <c r="BU703" s="17"/>
      <c r="BV703" s="17"/>
      <c r="BW703" s="17"/>
      <c r="BX703" s="17"/>
      <c r="BY703" s="17"/>
      <c r="BZ703" s="17"/>
      <c r="CA703" s="17"/>
      <c r="CB703" s="17"/>
      <c r="CC703" s="17"/>
      <c r="CD703" s="17"/>
      <c r="CE703" s="17"/>
      <c r="CF703" s="17"/>
      <c r="CG703" s="17"/>
      <c r="CH703" s="17"/>
      <c r="CI703" s="17"/>
      <c r="CJ703" s="17"/>
      <c r="CK703" s="17"/>
      <c r="CL703" s="17"/>
    </row>
    <row r="704" spans="19:90" x14ac:dyDescent="0.25"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7"/>
      <c r="BE704" s="17"/>
      <c r="BF704" s="17"/>
      <c r="BG704" s="17"/>
      <c r="BH704" s="17"/>
      <c r="BI704" s="17"/>
      <c r="BJ704" s="17"/>
      <c r="BK704" s="17"/>
      <c r="BL704" s="17"/>
      <c r="BM704" s="17"/>
      <c r="BN704" s="17"/>
      <c r="BO704" s="17"/>
      <c r="BP704" s="17"/>
      <c r="BQ704" s="17"/>
      <c r="BR704" s="17"/>
      <c r="BS704" s="17"/>
      <c r="BT704" s="17"/>
      <c r="BU704" s="17"/>
      <c r="BV704" s="17"/>
      <c r="BW704" s="17"/>
      <c r="BX704" s="17"/>
      <c r="BY704" s="17"/>
      <c r="BZ704" s="17"/>
      <c r="CA704" s="17"/>
      <c r="CB704" s="17"/>
      <c r="CC704" s="17"/>
      <c r="CD704" s="17"/>
      <c r="CE704" s="17"/>
      <c r="CF704" s="17"/>
      <c r="CG704" s="17"/>
      <c r="CH704" s="17"/>
      <c r="CI704" s="17"/>
      <c r="CJ704" s="17"/>
      <c r="CK704" s="17"/>
      <c r="CL704" s="17"/>
    </row>
    <row r="705" spans="19:90" x14ac:dyDescent="0.25"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  <c r="BO705" s="17"/>
      <c r="BP705" s="17"/>
      <c r="BQ705" s="17"/>
      <c r="BR705" s="17"/>
      <c r="BS705" s="17"/>
      <c r="BT705" s="17"/>
      <c r="BU705" s="17"/>
      <c r="BV705" s="17"/>
      <c r="BW705" s="17"/>
      <c r="BX705" s="17"/>
      <c r="BY705" s="17"/>
      <c r="BZ705" s="17"/>
      <c r="CA705" s="17"/>
      <c r="CB705" s="17"/>
      <c r="CC705" s="17"/>
      <c r="CD705" s="17"/>
      <c r="CE705" s="17"/>
      <c r="CF705" s="17"/>
      <c r="CG705" s="17"/>
      <c r="CH705" s="17"/>
      <c r="CI705" s="17"/>
      <c r="CJ705" s="17"/>
      <c r="CK705" s="17"/>
      <c r="CL705" s="17"/>
    </row>
    <row r="706" spans="19:90" x14ac:dyDescent="0.25"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/>
      <c r="CF706" s="17"/>
      <c r="CG706" s="17"/>
      <c r="CH706" s="17"/>
      <c r="CI706" s="17"/>
      <c r="CJ706" s="17"/>
      <c r="CK706" s="17"/>
      <c r="CL706" s="17"/>
    </row>
    <row r="707" spans="19:90" x14ac:dyDescent="0.25"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/>
      <c r="CF707" s="17"/>
      <c r="CG707" s="17"/>
      <c r="CH707" s="17"/>
      <c r="CI707" s="17"/>
      <c r="CJ707" s="17"/>
      <c r="CK707" s="17"/>
      <c r="CL707" s="17"/>
    </row>
    <row r="708" spans="19:90" x14ac:dyDescent="0.25"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R708" s="17"/>
      <c r="BS708" s="17"/>
      <c r="BT708" s="17"/>
      <c r="BU708" s="17"/>
      <c r="BV708" s="17"/>
      <c r="BW708" s="17"/>
      <c r="BX708" s="17"/>
      <c r="BY708" s="17"/>
      <c r="BZ708" s="17"/>
      <c r="CA708" s="17"/>
      <c r="CB708" s="17"/>
      <c r="CC708" s="17"/>
      <c r="CD708" s="17"/>
      <c r="CE708" s="17"/>
      <c r="CF708" s="17"/>
      <c r="CG708" s="17"/>
      <c r="CH708" s="17"/>
      <c r="CI708" s="17"/>
      <c r="CJ708" s="17"/>
      <c r="CK708" s="17"/>
      <c r="CL708" s="17"/>
    </row>
    <row r="709" spans="19:90" x14ac:dyDescent="0.25"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  <c r="BT709" s="17"/>
      <c r="BU709" s="17"/>
      <c r="BV709" s="17"/>
      <c r="BW709" s="17"/>
      <c r="BX709" s="17"/>
      <c r="BY709" s="17"/>
      <c r="BZ709" s="17"/>
      <c r="CA709" s="17"/>
      <c r="CB709" s="17"/>
      <c r="CC709" s="17"/>
      <c r="CD709" s="17"/>
      <c r="CE709" s="17"/>
      <c r="CF709" s="17"/>
      <c r="CG709" s="17"/>
      <c r="CH709" s="17"/>
      <c r="CI709" s="17"/>
      <c r="CJ709" s="17"/>
      <c r="CK709" s="17"/>
      <c r="CL709" s="17"/>
    </row>
    <row r="710" spans="19:90" x14ac:dyDescent="0.25"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  <c r="BI710" s="17"/>
      <c r="BJ710" s="17"/>
      <c r="BK710" s="17"/>
      <c r="BL710" s="17"/>
      <c r="BM710" s="17"/>
      <c r="BN710" s="17"/>
      <c r="BO710" s="17"/>
      <c r="BP710" s="17"/>
      <c r="BQ710" s="17"/>
      <c r="BR710" s="17"/>
      <c r="BS710" s="17"/>
      <c r="BT710" s="17"/>
      <c r="BU710" s="17"/>
      <c r="BV710" s="17"/>
      <c r="BW710" s="17"/>
      <c r="BX710" s="17"/>
      <c r="BY710" s="17"/>
      <c r="BZ710" s="17"/>
      <c r="CA710" s="17"/>
      <c r="CB710" s="17"/>
      <c r="CC710" s="17"/>
      <c r="CD710" s="17"/>
      <c r="CE710" s="17"/>
      <c r="CF710" s="17"/>
      <c r="CG710" s="17"/>
      <c r="CH710" s="17"/>
      <c r="CI710" s="17"/>
      <c r="CJ710" s="17"/>
      <c r="CK710" s="17"/>
      <c r="CL710" s="17"/>
    </row>
    <row r="711" spans="19:90" x14ac:dyDescent="0.25"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/>
      <c r="CF711" s="17"/>
      <c r="CG711" s="17"/>
      <c r="CH711" s="17"/>
      <c r="CI711" s="17"/>
      <c r="CJ711" s="17"/>
      <c r="CK711" s="17"/>
      <c r="CL711" s="17"/>
    </row>
    <row r="712" spans="19:90" x14ac:dyDescent="0.25"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/>
      <c r="CF712" s="17"/>
      <c r="CG712" s="17"/>
      <c r="CH712" s="17"/>
      <c r="CI712" s="17"/>
      <c r="CJ712" s="17"/>
      <c r="CK712" s="17"/>
      <c r="CL712" s="17"/>
    </row>
    <row r="713" spans="19:90" x14ac:dyDescent="0.25"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R713" s="17"/>
      <c r="BS713" s="17"/>
      <c r="BT713" s="17"/>
      <c r="BU713" s="17"/>
      <c r="BV713" s="17"/>
      <c r="BW713" s="17"/>
      <c r="BX713" s="17"/>
      <c r="BY713" s="17"/>
      <c r="BZ713" s="17"/>
      <c r="CA713" s="17"/>
      <c r="CB713" s="17"/>
      <c r="CC713" s="17"/>
      <c r="CD713" s="17"/>
      <c r="CE713" s="17"/>
      <c r="CF713" s="17"/>
      <c r="CG713" s="17"/>
      <c r="CH713" s="17"/>
      <c r="CI713" s="17"/>
      <c r="CJ713" s="17"/>
      <c r="CK713" s="17"/>
      <c r="CL713" s="17"/>
    </row>
    <row r="714" spans="19:90" x14ac:dyDescent="0.25"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R714" s="17"/>
      <c r="BS714" s="17"/>
      <c r="BT714" s="17"/>
      <c r="BU714" s="17"/>
      <c r="BV714" s="17"/>
      <c r="BW714" s="17"/>
      <c r="BX714" s="17"/>
      <c r="BY714" s="17"/>
      <c r="BZ714" s="17"/>
      <c r="CA714" s="17"/>
      <c r="CB714" s="17"/>
      <c r="CC714" s="17"/>
      <c r="CD714" s="17"/>
      <c r="CE714" s="17"/>
      <c r="CF714" s="17"/>
      <c r="CG714" s="17"/>
      <c r="CH714" s="17"/>
      <c r="CI714" s="17"/>
      <c r="CJ714" s="17"/>
      <c r="CK714" s="17"/>
      <c r="CL714" s="17"/>
    </row>
    <row r="715" spans="19:90" x14ac:dyDescent="0.25"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R715" s="17"/>
      <c r="BS715" s="17"/>
      <c r="BT715" s="17"/>
      <c r="BU715" s="17"/>
      <c r="BV715" s="17"/>
      <c r="BW715" s="17"/>
      <c r="BX715" s="17"/>
      <c r="BY715" s="17"/>
      <c r="BZ715" s="17"/>
      <c r="CA715" s="17"/>
      <c r="CB715" s="17"/>
      <c r="CC715" s="17"/>
      <c r="CD715" s="17"/>
      <c r="CE715" s="17"/>
      <c r="CF715" s="17"/>
      <c r="CG715" s="17"/>
      <c r="CH715" s="17"/>
      <c r="CI715" s="17"/>
      <c r="CJ715" s="17"/>
      <c r="CK715" s="17"/>
      <c r="CL715" s="17"/>
    </row>
    <row r="716" spans="19:90" x14ac:dyDescent="0.25"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/>
      <c r="CF716" s="17"/>
      <c r="CG716" s="17"/>
      <c r="CH716" s="17"/>
      <c r="CI716" s="17"/>
      <c r="CJ716" s="17"/>
      <c r="CK716" s="17"/>
      <c r="CL716" s="17"/>
    </row>
    <row r="717" spans="19:90" x14ac:dyDescent="0.25"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/>
      <c r="CF717" s="17"/>
      <c r="CG717" s="17"/>
      <c r="CH717" s="17"/>
      <c r="CI717" s="17"/>
      <c r="CJ717" s="17"/>
      <c r="CK717" s="17"/>
      <c r="CL717" s="17"/>
    </row>
    <row r="718" spans="19:90" x14ac:dyDescent="0.25"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R718" s="17"/>
      <c r="BS718" s="17"/>
      <c r="BT718" s="17"/>
      <c r="BU718" s="17"/>
      <c r="BV718" s="17"/>
      <c r="BW718" s="17"/>
      <c r="BX718" s="17"/>
      <c r="BY718" s="17"/>
      <c r="BZ718" s="17"/>
      <c r="CA718" s="17"/>
      <c r="CB718" s="17"/>
      <c r="CC718" s="17"/>
      <c r="CD718" s="17"/>
      <c r="CE718" s="17"/>
      <c r="CF718" s="17"/>
      <c r="CG718" s="17"/>
      <c r="CH718" s="17"/>
      <c r="CI718" s="17"/>
      <c r="CJ718" s="17"/>
      <c r="CK718" s="17"/>
      <c r="CL718" s="17"/>
    </row>
    <row r="719" spans="19:90" x14ac:dyDescent="0.25"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7"/>
      <c r="BE719" s="17"/>
      <c r="BF719" s="17"/>
      <c r="BG719" s="17"/>
      <c r="BH719" s="17"/>
      <c r="BI719" s="17"/>
      <c r="BJ719" s="17"/>
      <c r="BK719" s="17"/>
      <c r="BL719" s="17"/>
      <c r="BM719" s="17"/>
      <c r="BN719" s="17"/>
      <c r="BO719" s="17"/>
      <c r="BP719" s="17"/>
      <c r="BQ719" s="17"/>
      <c r="BR719" s="17"/>
      <c r="BS719" s="17"/>
      <c r="BT719" s="17"/>
      <c r="BU719" s="17"/>
      <c r="BV719" s="17"/>
      <c r="BW719" s="17"/>
      <c r="BX719" s="17"/>
      <c r="BY719" s="17"/>
      <c r="BZ719" s="17"/>
      <c r="CA719" s="17"/>
      <c r="CB719" s="17"/>
      <c r="CC719" s="17"/>
      <c r="CD719" s="17"/>
      <c r="CE719" s="17"/>
      <c r="CF719" s="17"/>
      <c r="CG719" s="17"/>
      <c r="CH719" s="17"/>
      <c r="CI719" s="17"/>
      <c r="CJ719" s="17"/>
      <c r="CK719" s="17"/>
      <c r="CL719" s="17"/>
    </row>
    <row r="720" spans="19:90" x14ac:dyDescent="0.25"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  <c r="BI720" s="17"/>
      <c r="BJ720" s="17"/>
      <c r="BK720" s="17"/>
      <c r="BL720" s="17"/>
      <c r="BM720" s="17"/>
      <c r="BN720" s="17"/>
      <c r="BO720" s="17"/>
      <c r="BP720" s="17"/>
      <c r="BQ720" s="17"/>
      <c r="BR720" s="17"/>
      <c r="BS720" s="17"/>
      <c r="BT720" s="17"/>
      <c r="BU720" s="17"/>
      <c r="BV720" s="17"/>
      <c r="BW720" s="17"/>
      <c r="BX720" s="17"/>
      <c r="BY720" s="17"/>
      <c r="BZ720" s="17"/>
      <c r="CA720" s="17"/>
      <c r="CB720" s="17"/>
      <c r="CC720" s="17"/>
      <c r="CD720" s="17"/>
      <c r="CE720" s="17"/>
      <c r="CF720" s="17"/>
      <c r="CG720" s="17"/>
      <c r="CH720" s="17"/>
      <c r="CI720" s="17"/>
      <c r="CJ720" s="17"/>
      <c r="CK720" s="17"/>
      <c r="CL720" s="17"/>
    </row>
    <row r="721" spans="19:90" x14ac:dyDescent="0.25"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/>
      <c r="CF721" s="17"/>
      <c r="CG721" s="17"/>
      <c r="CH721" s="17"/>
      <c r="CI721" s="17"/>
      <c r="CJ721" s="17"/>
      <c r="CK721" s="17"/>
      <c r="CL721" s="17"/>
    </row>
    <row r="722" spans="19:90" x14ac:dyDescent="0.25"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/>
      <c r="CF722" s="17"/>
      <c r="CG722" s="17"/>
      <c r="CH722" s="17"/>
      <c r="CI722" s="17"/>
      <c r="CJ722" s="17"/>
      <c r="CK722" s="17"/>
      <c r="CL722" s="17"/>
    </row>
    <row r="723" spans="19:90" x14ac:dyDescent="0.25"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7"/>
      <c r="BE723" s="17"/>
      <c r="BF723" s="17"/>
      <c r="BG723" s="17"/>
      <c r="BH723" s="17"/>
      <c r="BI723" s="17"/>
      <c r="BJ723" s="17"/>
      <c r="BK723" s="17"/>
      <c r="BL723" s="17"/>
      <c r="BM723" s="17"/>
      <c r="BN723" s="17"/>
      <c r="BO723" s="17"/>
      <c r="BP723" s="17"/>
      <c r="BQ723" s="17"/>
      <c r="BR723" s="17"/>
      <c r="BS723" s="17"/>
      <c r="BT723" s="17"/>
      <c r="BU723" s="17"/>
      <c r="BV723" s="17"/>
      <c r="BW723" s="17"/>
      <c r="BX723" s="17"/>
      <c r="BY723" s="17"/>
      <c r="BZ723" s="17"/>
      <c r="CA723" s="17"/>
      <c r="CB723" s="17"/>
      <c r="CC723" s="17"/>
      <c r="CD723" s="17"/>
      <c r="CE723" s="17"/>
      <c r="CF723" s="17"/>
      <c r="CG723" s="17"/>
      <c r="CH723" s="17"/>
      <c r="CI723" s="17"/>
      <c r="CJ723" s="17"/>
      <c r="CK723" s="17"/>
      <c r="CL723" s="17"/>
    </row>
    <row r="724" spans="19:90" x14ac:dyDescent="0.25"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R724" s="17"/>
      <c r="BS724" s="17"/>
      <c r="BT724" s="17"/>
      <c r="BU724" s="17"/>
      <c r="BV724" s="17"/>
      <c r="BW724" s="17"/>
      <c r="BX724" s="17"/>
      <c r="BY724" s="17"/>
      <c r="BZ724" s="17"/>
      <c r="CA724" s="17"/>
      <c r="CB724" s="17"/>
      <c r="CC724" s="17"/>
      <c r="CD724" s="17"/>
      <c r="CE724" s="17"/>
      <c r="CF724" s="17"/>
      <c r="CG724" s="17"/>
      <c r="CH724" s="17"/>
      <c r="CI724" s="17"/>
      <c r="CJ724" s="17"/>
      <c r="CK724" s="17"/>
      <c r="CL724" s="17"/>
    </row>
    <row r="725" spans="19:90" x14ac:dyDescent="0.25"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7"/>
      <c r="BE725" s="17"/>
      <c r="BF725" s="17"/>
      <c r="BG725" s="17"/>
      <c r="BH725" s="17"/>
      <c r="BI725" s="17"/>
      <c r="BJ725" s="17"/>
      <c r="BK725" s="17"/>
      <c r="BL725" s="17"/>
      <c r="BM725" s="17"/>
      <c r="BN725" s="17"/>
      <c r="BO725" s="17"/>
      <c r="BP725" s="17"/>
      <c r="BQ725" s="17"/>
      <c r="BR725" s="17"/>
      <c r="BS725" s="17"/>
      <c r="BT725" s="17"/>
      <c r="BU725" s="17"/>
      <c r="BV725" s="17"/>
      <c r="BW725" s="17"/>
      <c r="BX725" s="17"/>
      <c r="BY725" s="17"/>
      <c r="BZ725" s="17"/>
      <c r="CA725" s="17"/>
      <c r="CB725" s="17"/>
      <c r="CC725" s="17"/>
      <c r="CD725" s="17"/>
      <c r="CE725" s="17"/>
      <c r="CF725" s="17"/>
      <c r="CG725" s="17"/>
      <c r="CH725" s="17"/>
      <c r="CI725" s="17"/>
      <c r="CJ725" s="17"/>
      <c r="CK725" s="17"/>
      <c r="CL725" s="17"/>
    </row>
    <row r="726" spans="19:90" x14ac:dyDescent="0.25"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/>
      <c r="CF726" s="17"/>
      <c r="CG726" s="17"/>
      <c r="CH726" s="17"/>
      <c r="CI726" s="17"/>
      <c r="CJ726" s="17"/>
      <c r="CK726" s="17"/>
      <c r="CL726" s="17"/>
    </row>
    <row r="727" spans="19:90" x14ac:dyDescent="0.25"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/>
      <c r="CF727" s="17"/>
      <c r="CG727" s="17"/>
      <c r="CH727" s="17"/>
      <c r="CI727" s="17"/>
      <c r="CJ727" s="17"/>
      <c r="CK727" s="17"/>
      <c r="CL727" s="17"/>
    </row>
    <row r="728" spans="19:90" x14ac:dyDescent="0.25"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  <c r="BI728" s="17"/>
      <c r="BJ728" s="17"/>
      <c r="BK728" s="17"/>
      <c r="BL728" s="17"/>
      <c r="BM728" s="17"/>
      <c r="BN728" s="17"/>
      <c r="BO728" s="17"/>
      <c r="BP728" s="17"/>
      <c r="BQ728" s="17"/>
      <c r="BR728" s="17"/>
      <c r="BS728" s="17"/>
      <c r="BT728" s="17"/>
      <c r="BU728" s="17"/>
      <c r="BV728" s="17"/>
      <c r="BW728" s="17"/>
      <c r="BX728" s="17"/>
      <c r="BY728" s="17"/>
      <c r="BZ728" s="17"/>
      <c r="CA728" s="17"/>
      <c r="CB728" s="17"/>
      <c r="CC728" s="17"/>
      <c r="CD728" s="17"/>
      <c r="CE728" s="17"/>
      <c r="CF728" s="17"/>
      <c r="CG728" s="17"/>
      <c r="CH728" s="17"/>
      <c r="CI728" s="17"/>
      <c r="CJ728" s="17"/>
      <c r="CK728" s="17"/>
      <c r="CL728" s="17"/>
    </row>
    <row r="729" spans="19:90" x14ac:dyDescent="0.25"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R729" s="17"/>
      <c r="BS729" s="17"/>
      <c r="BT729" s="17"/>
      <c r="BU729" s="17"/>
      <c r="BV729" s="17"/>
      <c r="BW729" s="17"/>
      <c r="BX729" s="17"/>
      <c r="BY729" s="17"/>
      <c r="BZ729" s="17"/>
      <c r="CA729" s="17"/>
      <c r="CB729" s="17"/>
      <c r="CC729" s="17"/>
      <c r="CD729" s="17"/>
      <c r="CE729" s="17"/>
      <c r="CF729" s="17"/>
      <c r="CG729" s="17"/>
      <c r="CH729" s="17"/>
      <c r="CI729" s="17"/>
      <c r="CJ729" s="17"/>
      <c r="CK729" s="17"/>
      <c r="CL729" s="17"/>
    </row>
    <row r="730" spans="19:90" x14ac:dyDescent="0.25"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  <c r="BI730" s="17"/>
      <c r="BJ730" s="17"/>
      <c r="BK730" s="17"/>
      <c r="BL730" s="17"/>
      <c r="BM730" s="17"/>
      <c r="BN730" s="17"/>
      <c r="BO730" s="17"/>
      <c r="BP730" s="17"/>
      <c r="BQ730" s="17"/>
      <c r="BR730" s="17"/>
      <c r="BS730" s="17"/>
      <c r="BT730" s="17"/>
      <c r="BU730" s="17"/>
      <c r="BV730" s="17"/>
      <c r="BW730" s="17"/>
      <c r="BX730" s="17"/>
      <c r="BY730" s="17"/>
      <c r="BZ730" s="17"/>
      <c r="CA730" s="17"/>
      <c r="CB730" s="17"/>
      <c r="CC730" s="17"/>
      <c r="CD730" s="17"/>
      <c r="CE730" s="17"/>
      <c r="CF730" s="17"/>
      <c r="CG730" s="17"/>
      <c r="CH730" s="17"/>
      <c r="CI730" s="17"/>
      <c r="CJ730" s="17"/>
      <c r="CK730" s="17"/>
      <c r="CL730" s="17"/>
    </row>
    <row r="731" spans="19:90" x14ac:dyDescent="0.25"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/>
      <c r="CF731" s="17"/>
      <c r="CG731" s="17"/>
      <c r="CH731" s="17"/>
      <c r="CI731" s="17"/>
      <c r="CJ731" s="17"/>
      <c r="CK731" s="17"/>
      <c r="CL731" s="17"/>
    </row>
    <row r="732" spans="19:90" x14ac:dyDescent="0.25"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/>
      <c r="CF732" s="17"/>
      <c r="CG732" s="17"/>
      <c r="CH732" s="17"/>
      <c r="CI732" s="17"/>
      <c r="CJ732" s="17"/>
      <c r="CK732" s="17"/>
      <c r="CL732" s="17"/>
    </row>
    <row r="733" spans="19:90" x14ac:dyDescent="0.25"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7"/>
      <c r="BE733" s="17"/>
      <c r="BF733" s="17"/>
      <c r="BG733" s="17"/>
      <c r="BH733" s="17"/>
      <c r="BI733" s="17"/>
      <c r="BJ733" s="17"/>
      <c r="BK733" s="17"/>
      <c r="BL733" s="17"/>
      <c r="BM733" s="17"/>
      <c r="BN733" s="17"/>
      <c r="BO733" s="17"/>
      <c r="BP733" s="17"/>
      <c r="BQ733" s="17"/>
      <c r="BR733" s="17"/>
      <c r="BS733" s="17"/>
      <c r="BT733" s="17"/>
      <c r="BU733" s="17"/>
      <c r="BV733" s="17"/>
      <c r="BW733" s="17"/>
      <c r="BX733" s="17"/>
      <c r="BY733" s="17"/>
      <c r="BZ733" s="17"/>
      <c r="CA733" s="17"/>
      <c r="CB733" s="17"/>
      <c r="CC733" s="17"/>
      <c r="CD733" s="17"/>
      <c r="CE733" s="17"/>
      <c r="CF733" s="17"/>
      <c r="CG733" s="17"/>
      <c r="CH733" s="17"/>
      <c r="CI733" s="17"/>
      <c r="CJ733" s="17"/>
      <c r="CK733" s="17"/>
      <c r="CL733" s="17"/>
    </row>
    <row r="734" spans="19:90" x14ac:dyDescent="0.25"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  <c r="BI734" s="17"/>
      <c r="BJ734" s="17"/>
      <c r="BK734" s="17"/>
      <c r="BL734" s="17"/>
      <c r="BM734" s="17"/>
      <c r="BN734" s="17"/>
      <c r="BO734" s="17"/>
      <c r="BP734" s="17"/>
      <c r="BQ734" s="17"/>
      <c r="BR734" s="17"/>
      <c r="BS734" s="17"/>
      <c r="BT734" s="17"/>
      <c r="BU734" s="17"/>
      <c r="BV734" s="17"/>
      <c r="BW734" s="17"/>
      <c r="BX734" s="17"/>
      <c r="BY734" s="17"/>
      <c r="BZ734" s="17"/>
      <c r="CA734" s="17"/>
      <c r="CB734" s="17"/>
      <c r="CC734" s="17"/>
      <c r="CD734" s="17"/>
      <c r="CE734" s="17"/>
      <c r="CF734" s="17"/>
      <c r="CG734" s="17"/>
      <c r="CH734" s="17"/>
      <c r="CI734" s="17"/>
      <c r="CJ734" s="17"/>
      <c r="CK734" s="17"/>
      <c r="CL734" s="17"/>
    </row>
    <row r="735" spans="19:90" x14ac:dyDescent="0.25"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  <c r="BO735" s="17"/>
      <c r="BP735" s="17"/>
      <c r="BQ735" s="17"/>
      <c r="BR735" s="17"/>
      <c r="BS735" s="17"/>
      <c r="BT735" s="17"/>
      <c r="BU735" s="17"/>
      <c r="BV735" s="17"/>
      <c r="BW735" s="17"/>
      <c r="BX735" s="17"/>
      <c r="BY735" s="17"/>
      <c r="BZ735" s="17"/>
      <c r="CA735" s="17"/>
      <c r="CB735" s="17"/>
      <c r="CC735" s="17"/>
      <c r="CD735" s="17"/>
      <c r="CE735" s="17"/>
      <c r="CF735" s="17"/>
      <c r="CG735" s="17"/>
      <c r="CH735" s="17"/>
      <c r="CI735" s="17"/>
      <c r="CJ735" s="17"/>
      <c r="CK735" s="17"/>
      <c r="CL735" s="17"/>
    </row>
    <row r="736" spans="19:90" x14ac:dyDescent="0.25"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</row>
    <row r="737" spans="19:90" x14ac:dyDescent="0.25"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</row>
    <row r="738" spans="19:90" x14ac:dyDescent="0.25"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A738" s="17"/>
      <c r="CB738" s="17"/>
      <c r="CC738" s="17"/>
      <c r="CD738" s="17"/>
      <c r="CE738" s="17"/>
      <c r="CF738" s="17"/>
      <c r="CG738" s="17"/>
      <c r="CH738" s="17"/>
      <c r="CI738" s="17"/>
      <c r="CJ738" s="17"/>
      <c r="CK738" s="17"/>
      <c r="CL738" s="17"/>
    </row>
    <row r="739" spans="19:90" x14ac:dyDescent="0.25"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7"/>
      <c r="CB739" s="17"/>
      <c r="CC739" s="17"/>
      <c r="CD739" s="17"/>
      <c r="CE739" s="17"/>
      <c r="CF739" s="17"/>
      <c r="CG739" s="17"/>
      <c r="CH739" s="17"/>
      <c r="CI739" s="17"/>
      <c r="CJ739" s="17"/>
      <c r="CK739" s="17"/>
      <c r="CL739" s="17"/>
    </row>
    <row r="740" spans="19:90" x14ac:dyDescent="0.25"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  <c r="BO740" s="17"/>
      <c r="BP740" s="17"/>
      <c r="BQ740" s="17"/>
      <c r="BR740" s="17"/>
      <c r="BS740" s="17"/>
      <c r="BT740" s="17"/>
      <c r="BU740" s="17"/>
      <c r="BV740" s="17"/>
      <c r="BW740" s="17"/>
      <c r="BX740" s="17"/>
      <c r="BY740" s="17"/>
      <c r="BZ740" s="17"/>
      <c r="CA740" s="17"/>
      <c r="CB740" s="17"/>
      <c r="CC740" s="17"/>
      <c r="CD740" s="17"/>
      <c r="CE740" s="17"/>
      <c r="CF740" s="17"/>
      <c r="CG740" s="17"/>
      <c r="CH740" s="17"/>
      <c r="CI740" s="17"/>
      <c r="CJ740" s="17"/>
      <c r="CK740" s="17"/>
      <c r="CL740" s="17"/>
    </row>
    <row r="741" spans="19:90" x14ac:dyDescent="0.25"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</row>
    <row r="742" spans="19:90" x14ac:dyDescent="0.25"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</row>
    <row r="743" spans="19:90" x14ac:dyDescent="0.25"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  <c r="BO743" s="17"/>
      <c r="BP743" s="17"/>
      <c r="BQ743" s="17"/>
      <c r="BR743" s="17"/>
      <c r="BS743" s="17"/>
      <c r="BT743" s="17"/>
      <c r="BU743" s="17"/>
      <c r="BV743" s="17"/>
      <c r="BW743" s="17"/>
      <c r="BX743" s="17"/>
      <c r="BY743" s="17"/>
      <c r="BZ743" s="17"/>
      <c r="CA743" s="17"/>
      <c r="CB743" s="17"/>
      <c r="CC743" s="17"/>
      <c r="CD743" s="17"/>
      <c r="CE743" s="17"/>
      <c r="CF743" s="17"/>
      <c r="CG743" s="17"/>
      <c r="CH743" s="17"/>
      <c r="CI743" s="17"/>
      <c r="CJ743" s="17"/>
      <c r="CK743" s="17"/>
      <c r="CL743" s="17"/>
    </row>
    <row r="744" spans="19:90" x14ac:dyDescent="0.25"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  <c r="BI744" s="17"/>
      <c r="BJ744" s="17"/>
      <c r="BK744" s="17"/>
      <c r="BL744" s="17"/>
      <c r="BM744" s="17"/>
      <c r="BN744" s="17"/>
      <c r="BO744" s="17"/>
      <c r="BP744" s="17"/>
      <c r="BQ744" s="17"/>
      <c r="BR744" s="17"/>
      <c r="BS744" s="17"/>
      <c r="BT744" s="17"/>
      <c r="BU744" s="17"/>
      <c r="BV744" s="17"/>
      <c r="BW744" s="17"/>
      <c r="BX744" s="17"/>
      <c r="BY744" s="17"/>
      <c r="BZ744" s="17"/>
      <c r="CA744" s="17"/>
      <c r="CB744" s="17"/>
      <c r="CC744" s="17"/>
      <c r="CD744" s="17"/>
      <c r="CE744" s="17"/>
      <c r="CF744" s="17"/>
      <c r="CG744" s="17"/>
      <c r="CH744" s="17"/>
      <c r="CI744" s="17"/>
      <c r="CJ744" s="17"/>
      <c r="CK744" s="17"/>
      <c r="CL744" s="17"/>
    </row>
    <row r="745" spans="19:90" x14ac:dyDescent="0.25"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  <c r="BI745" s="17"/>
      <c r="BJ745" s="17"/>
      <c r="BK745" s="17"/>
      <c r="BL745" s="17"/>
      <c r="BM745" s="17"/>
      <c r="BN745" s="17"/>
      <c r="BO745" s="17"/>
      <c r="BP745" s="17"/>
      <c r="BQ745" s="17"/>
      <c r="BR745" s="17"/>
      <c r="BS745" s="17"/>
      <c r="BT745" s="17"/>
      <c r="BU745" s="17"/>
      <c r="BV745" s="17"/>
      <c r="BW745" s="17"/>
      <c r="BX745" s="17"/>
      <c r="BY745" s="17"/>
      <c r="BZ745" s="17"/>
      <c r="CA745" s="17"/>
      <c r="CB745" s="17"/>
      <c r="CC745" s="17"/>
      <c r="CD745" s="17"/>
      <c r="CE745" s="17"/>
      <c r="CF745" s="17"/>
      <c r="CG745" s="17"/>
      <c r="CH745" s="17"/>
      <c r="CI745" s="17"/>
      <c r="CJ745" s="17"/>
      <c r="CK745" s="17"/>
      <c r="CL745" s="17"/>
    </row>
    <row r="746" spans="19:90" x14ac:dyDescent="0.25"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/>
      <c r="CF746" s="17"/>
      <c r="CG746" s="17"/>
      <c r="CH746" s="17"/>
      <c r="CI746" s="17"/>
      <c r="CJ746" s="17"/>
      <c r="CK746" s="17"/>
      <c r="CL746" s="17"/>
    </row>
    <row r="747" spans="19:90" x14ac:dyDescent="0.25"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/>
      <c r="CF747" s="17"/>
      <c r="CG747" s="17"/>
      <c r="CH747" s="17"/>
      <c r="CI747" s="17"/>
      <c r="CJ747" s="17"/>
      <c r="CK747" s="17"/>
      <c r="CL747" s="17"/>
    </row>
    <row r="748" spans="19:90" x14ac:dyDescent="0.25"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  <c r="BI748" s="17"/>
      <c r="BJ748" s="17"/>
      <c r="BK748" s="17"/>
      <c r="BL748" s="17"/>
      <c r="BM748" s="17"/>
      <c r="BN748" s="17"/>
      <c r="BO748" s="17"/>
      <c r="BP748" s="17"/>
      <c r="BQ748" s="17"/>
      <c r="BR748" s="17"/>
      <c r="BS748" s="17"/>
      <c r="BT748" s="17"/>
      <c r="BU748" s="17"/>
      <c r="BV748" s="17"/>
      <c r="BW748" s="17"/>
      <c r="BX748" s="17"/>
      <c r="BY748" s="17"/>
      <c r="BZ748" s="17"/>
      <c r="CA748" s="17"/>
      <c r="CB748" s="17"/>
      <c r="CC748" s="17"/>
      <c r="CD748" s="17"/>
      <c r="CE748" s="17"/>
      <c r="CF748" s="17"/>
      <c r="CG748" s="17"/>
      <c r="CH748" s="17"/>
      <c r="CI748" s="17"/>
      <c r="CJ748" s="17"/>
      <c r="CK748" s="17"/>
      <c r="CL748" s="17"/>
    </row>
    <row r="749" spans="19:90" x14ac:dyDescent="0.25"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E749" s="17"/>
      <c r="CF749" s="17"/>
      <c r="CG749" s="17"/>
      <c r="CH749" s="17"/>
      <c r="CI749" s="17"/>
      <c r="CJ749" s="17"/>
      <c r="CK749" s="17"/>
      <c r="CL749" s="17"/>
    </row>
    <row r="750" spans="19:90" x14ac:dyDescent="0.25"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E750" s="17"/>
      <c r="CF750" s="17"/>
      <c r="CG750" s="17"/>
      <c r="CH750" s="17"/>
      <c r="CI750" s="17"/>
      <c r="CJ750" s="17"/>
      <c r="CK750" s="17"/>
      <c r="CL750" s="17"/>
    </row>
    <row r="751" spans="19:90" x14ac:dyDescent="0.25"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</row>
    <row r="752" spans="19:90" x14ac:dyDescent="0.25"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</row>
    <row r="753" spans="19:90" x14ac:dyDescent="0.25"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7"/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7"/>
      <c r="CB753" s="17"/>
      <c r="CC753" s="17"/>
      <c r="CD753" s="17"/>
      <c r="CE753" s="17"/>
      <c r="CF753" s="17"/>
      <c r="CG753" s="17"/>
      <c r="CH753" s="17"/>
      <c r="CI753" s="17"/>
      <c r="CJ753" s="17"/>
      <c r="CK753" s="17"/>
      <c r="CL753" s="17"/>
    </row>
    <row r="754" spans="19:90" x14ac:dyDescent="0.25"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  <c r="BO754" s="17"/>
      <c r="BP754" s="17"/>
      <c r="BQ754" s="17"/>
      <c r="BR754" s="17"/>
      <c r="BS754" s="17"/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E754" s="17"/>
      <c r="CF754" s="17"/>
      <c r="CG754" s="17"/>
      <c r="CH754" s="17"/>
      <c r="CI754" s="17"/>
      <c r="CJ754" s="17"/>
      <c r="CK754" s="17"/>
      <c r="CL754" s="17"/>
    </row>
    <row r="755" spans="19:90" x14ac:dyDescent="0.25"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/>
      <c r="BU755" s="17"/>
      <c r="BV755" s="17"/>
      <c r="BW755" s="17"/>
      <c r="BX755" s="17"/>
      <c r="BY755" s="17"/>
      <c r="BZ755" s="17"/>
      <c r="CA755" s="17"/>
      <c r="CB755" s="17"/>
      <c r="CC755" s="17"/>
      <c r="CD755" s="17"/>
      <c r="CE755" s="17"/>
      <c r="CF755" s="17"/>
      <c r="CG755" s="17"/>
      <c r="CH755" s="17"/>
      <c r="CI755" s="17"/>
      <c r="CJ755" s="17"/>
      <c r="CK755" s="17"/>
      <c r="CL755" s="17"/>
    </row>
    <row r="756" spans="19:90" x14ac:dyDescent="0.25"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</row>
    <row r="757" spans="19:90" x14ac:dyDescent="0.25"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</row>
    <row r="758" spans="19:90" x14ac:dyDescent="0.25"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R758" s="17"/>
      <c r="BS758" s="17"/>
      <c r="BT758" s="17"/>
      <c r="BU758" s="17"/>
      <c r="BV758" s="17"/>
      <c r="BW758" s="17"/>
      <c r="BX758" s="17"/>
      <c r="BY758" s="17"/>
      <c r="BZ758" s="17"/>
      <c r="CA758" s="17"/>
      <c r="CB758" s="17"/>
      <c r="CC758" s="17"/>
      <c r="CD758" s="17"/>
      <c r="CE758" s="17"/>
      <c r="CF758" s="17"/>
      <c r="CG758" s="17"/>
      <c r="CH758" s="17"/>
      <c r="CI758" s="17"/>
      <c r="CJ758" s="17"/>
      <c r="CK758" s="17"/>
      <c r="CL758" s="17"/>
    </row>
    <row r="759" spans="19:90" x14ac:dyDescent="0.25"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A759" s="17"/>
      <c r="CB759" s="17"/>
      <c r="CC759" s="17"/>
      <c r="CD759" s="17"/>
      <c r="CE759" s="17"/>
      <c r="CF759" s="17"/>
      <c r="CG759" s="17"/>
      <c r="CH759" s="17"/>
      <c r="CI759" s="17"/>
      <c r="CJ759" s="17"/>
      <c r="CK759" s="17"/>
      <c r="CL759" s="17"/>
    </row>
    <row r="760" spans="19:90" x14ac:dyDescent="0.25"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R760" s="17"/>
      <c r="BS760" s="17"/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E760" s="17"/>
      <c r="CF760" s="17"/>
      <c r="CG760" s="17"/>
      <c r="CH760" s="17"/>
      <c r="CI760" s="17"/>
      <c r="CJ760" s="17"/>
      <c r="CK760" s="17"/>
      <c r="CL760" s="17"/>
    </row>
    <row r="761" spans="19:90" x14ac:dyDescent="0.25"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</row>
    <row r="762" spans="19:90" x14ac:dyDescent="0.25"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</row>
    <row r="763" spans="19:90" x14ac:dyDescent="0.25"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R763" s="17"/>
      <c r="BS763" s="17"/>
      <c r="BT763" s="17"/>
      <c r="BU763" s="17"/>
      <c r="BV763" s="17"/>
      <c r="BW763" s="17"/>
      <c r="BX763" s="17"/>
      <c r="BY763" s="17"/>
      <c r="BZ763" s="17"/>
      <c r="CA763" s="17"/>
      <c r="CB763" s="17"/>
      <c r="CC763" s="17"/>
      <c r="CD763" s="17"/>
      <c r="CE763" s="17"/>
      <c r="CF763" s="17"/>
      <c r="CG763" s="17"/>
      <c r="CH763" s="17"/>
      <c r="CI763" s="17"/>
      <c r="CJ763" s="17"/>
      <c r="CK763" s="17"/>
      <c r="CL763" s="17"/>
    </row>
    <row r="764" spans="19:90" x14ac:dyDescent="0.25"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R764" s="17"/>
      <c r="BS764" s="17"/>
      <c r="BT764" s="17"/>
      <c r="BU764" s="17"/>
      <c r="BV764" s="17"/>
      <c r="BW764" s="17"/>
      <c r="BX764" s="17"/>
      <c r="BY764" s="17"/>
      <c r="BZ764" s="17"/>
      <c r="CA764" s="17"/>
      <c r="CB764" s="17"/>
      <c r="CC764" s="17"/>
      <c r="CD764" s="17"/>
      <c r="CE764" s="17"/>
      <c r="CF764" s="17"/>
      <c r="CG764" s="17"/>
      <c r="CH764" s="17"/>
      <c r="CI764" s="17"/>
      <c r="CJ764" s="17"/>
      <c r="CK764" s="17"/>
      <c r="CL764" s="17"/>
    </row>
    <row r="765" spans="19:90" x14ac:dyDescent="0.25"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R765" s="17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C765" s="17"/>
      <c r="CD765" s="17"/>
      <c r="CE765" s="17"/>
      <c r="CF765" s="17"/>
      <c r="CG765" s="17"/>
      <c r="CH765" s="17"/>
      <c r="CI765" s="17"/>
      <c r="CJ765" s="17"/>
      <c r="CK765" s="17"/>
      <c r="CL765" s="17"/>
    </row>
    <row r="766" spans="19:90" x14ac:dyDescent="0.25"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</row>
    <row r="767" spans="19:90" x14ac:dyDescent="0.25"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</row>
    <row r="768" spans="19:90" x14ac:dyDescent="0.25"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7"/>
      <c r="BR768" s="17"/>
      <c r="BS768" s="17"/>
      <c r="BT768" s="17"/>
      <c r="BU768" s="17"/>
      <c r="BV768" s="17"/>
      <c r="BW768" s="17"/>
      <c r="BX768" s="17"/>
      <c r="BY768" s="17"/>
      <c r="BZ768" s="17"/>
      <c r="CA768" s="17"/>
      <c r="CB768" s="17"/>
      <c r="CC768" s="17"/>
      <c r="CD768" s="17"/>
      <c r="CE768" s="17"/>
      <c r="CF768" s="17"/>
      <c r="CG768" s="17"/>
      <c r="CH768" s="17"/>
      <c r="CI768" s="17"/>
      <c r="CJ768" s="17"/>
      <c r="CK768" s="17"/>
      <c r="CL768" s="17"/>
    </row>
    <row r="769" spans="19:90" x14ac:dyDescent="0.25"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R769" s="17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C769" s="17"/>
      <c r="CD769" s="17"/>
      <c r="CE769" s="17"/>
      <c r="CF769" s="17"/>
      <c r="CG769" s="17"/>
      <c r="CH769" s="17"/>
      <c r="CI769" s="17"/>
      <c r="CJ769" s="17"/>
      <c r="CK769" s="17"/>
      <c r="CL769" s="17"/>
    </row>
    <row r="770" spans="19:90" x14ac:dyDescent="0.25"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7"/>
      <c r="BR770" s="17"/>
      <c r="BS770" s="17"/>
      <c r="BT770" s="17"/>
      <c r="BU770" s="17"/>
      <c r="BV770" s="17"/>
      <c r="BW770" s="17"/>
      <c r="BX770" s="17"/>
      <c r="BY770" s="17"/>
      <c r="BZ770" s="17"/>
      <c r="CA770" s="17"/>
      <c r="CB770" s="17"/>
      <c r="CC770" s="17"/>
      <c r="CD770" s="17"/>
      <c r="CE770" s="17"/>
      <c r="CF770" s="17"/>
      <c r="CG770" s="17"/>
      <c r="CH770" s="17"/>
      <c r="CI770" s="17"/>
      <c r="CJ770" s="17"/>
      <c r="CK770" s="17"/>
      <c r="CL770" s="17"/>
    </row>
    <row r="771" spans="19:90" x14ac:dyDescent="0.25"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</row>
    <row r="772" spans="19:90" x14ac:dyDescent="0.25"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</row>
    <row r="773" spans="19:90" x14ac:dyDescent="0.25"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7"/>
      <c r="BR773" s="17"/>
      <c r="BS773" s="17"/>
      <c r="BT773" s="17"/>
      <c r="BU773" s="17"/>
      <c r="BV773" s="17"/>
      <c r="BW773" s="17"/>
      <c r="BX773" s="17"/>
      <c r="BY773" s="17"/>
      <c r="BZ773" s="17"/>
      <c r="CA773" s="17"/>
      <c r="CB773" s="17"/>
      <c r="CC773" s="17"/>
      <c r="CD773" s="17"/>
      <c r="CE773" s="17"/>
      <c r="CF773" s="17"/>
      <c r="CG773" s="17"/>
      <c r="CH773" s="17"/>
      <c r="CI773" s="17"/>
      <c r="CJ773" s="17"/>
      <c r="CK773" s="17"/>
      <c r="CL773" s="17"/>
    </row>
    <row r="774" spans="19:90" x14ac:dyDescent="0.25"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  <c r="BT774" s="17"/>
      <c r="BU774" s="17"/>
      <c r="BV774" s="17"/>
      <c r="BW774" s="17"/>
      <c r="BX774" s="17"/>
      <c r="BY774" s="17"/>
      <c r="BZ774" s="17"/>
      <c r="CA774" s="17"/>
      <c r="CB774" s="17"/>
      <c r="CC774" s="17"/>
      <c r="CD774" s="17"/>
      <c r="CE774" s="17"/>
      <c r="CF774" s="17"/>
      <c r="CG774" s="17"/>
      <c r="CH774" s="17"/>
      <c r="CI774" s="17"/>
      <c r="CJ774" s="17"/>
      <c r="CK774" s="17"/>
      <c r="CL774" s="17"/>
    </row>
    <row r="775" spans="19:90" x14ac:dyDescent="0.25"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7"/>
      <c r="BR775" s="17"/>
      <c r="BS775" s="17"/>
      <c r="BT775" s="17"/>
      <c r="BU775" s="17"/>
      <c r="BV775" s="17"/>
      <c r="BW775" s="17"/>
      <c r="BX775" s="17"/>
      <c r="BY775" s="17"/>
      <c r="BZ775" s="17"/>
      <c r="CA775" s="17"/>
      <c r="CB775" s="17"/>
      <c r="CC775" s="17"/>
      <c r="CD775" s="17"/>
      <c r="CE775" s="17"/>
      <c r="CF775" s="17"/>
      <c r="CG775" s="17"/>
      <c r="CH775" s="17"/>
      <c r="CI775" s="17"/>
      <c r="CJ775" s="17"/>
      <c r="CK775" s="17"/>
      <c r="CL775" s="17"/>
    </row>
    <row r="776" spans="19:90" x14ac:dyDescent="0.25"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</row>
    <row r="777" spans="19:90" x14ac:dyDescent="0.25"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</row>
    <row r="778" spans="19:90" x14ac:dyDescent="0.25"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7"/>
      <c r="BE778" s="17"/>
      <c r="BF778" s="17"/>
      <c r="BG778" s="17"/>
      <c r="BH778" s="17"/>
      <c r="BI778" s="17"/>
      <c r="BJ778" s="17"/>
      <c r="BK778" s="17"/>
      <c r="BL778" s="17"/>
      <c r="BM778" s="17"/>
      <c r="BN778" s="17"/>
      <c r="BO778" s="17"/>
      <c r="BP778" s="17"/>
      <c r="BQ778" s="17"/>
      <c r="BR778" s="17"/>
      <c r="BS778" s="17"/>
      <c r="BT778" s="17"/>
      <c r="BU778" s="17"/>
      <c r="BV778" s="17"/>
      <c r="BW778" s="17"/>
      <c r="BX778" s="17"/>
      <c r="BY778" s="17"/>
      <c r="BZ778" s="17"/>
      <c r="CA778" s="17"/>
      <c r="CB778" s="17"/>
      <c r="CC778" s="17"/>
      <c r="CD778" s="17"/>
      <c r="CE778" s="17"/>
      <c r="CF778" s="17"/>
      <c r="CG778" s="17"/>
      <c r="CH778" s="17"/>
      <c r="CI778" s="17"/>
      <c r="CJ778" s="17"/>
      <c r="CK778" s="17"/>
      <c r="CL778" s="17"/>
    </row>
    <row r="779" spans="19:90" x14ac:dyDescent="0.25"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R779" s="17"/>
      <c r="BS779" s="17"/>
      <c r="BT779" s="17"/>
      <c r="BU779" s="17"/>
      <c r="BV779" s="17"/>
      <c r="BW779" s="17"/>
      <c r="BX779" s="17"/>
      <c r="BY779" s="17"/>
      <c r="BZ779" s="17"/>
      <c r="CA779" s="17"/>
      <c r="CB779" s="17"/>
      <c r="CC779" s="17"/>
      <c r="CD779" s="17"/>
      <c r="CE779" s="17"/>
      <c r="CF779" s="17"/>
      <c r="CG779" s="17"/>
      <c r="CH779" s="17"/>
      <c r="CI779" s="17"/>
      <c r="CJ779" s="17"/>
      <c r="CK779" s="17"/>
      <c r="CL779" s="17"/>
    </row>
    <row r="780" spans="19:90" x14ac:dyDescent="0.25"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R780" s="17"/>
      <c r="BS780" s="17"/>
      <c r="BT780" s="17"/>
      <c r="BU780" s="17"/>
      <c r="BV780" s="17"/>
      <c r="BW780" s="17"/>
      <c r="BX780" s="17"/>
      <c r="BY780" s="17"/>
      <c r="BZ780" s="17"/>
      <c r="CA780" s="17"/>
      <c r="CB780" s="17"/>
      <c r="CC780" s="17"/>
      <c r="CD780" s="17"/>
      <c r="CE780" s="17"/>
      <c r="CF780" s="17"/>
      <c r="CG780" s="17"/>
      <c r="CH780" s="17"/>
      <c r="CI780" s="17"/>
      <c r="CJ780" s="17"/>
      <c r="CK780" s="17"/>
      <c r="CL780" s="17"/>
    </row>
    <row r="781" spans="19:90" x14ac:dyDescent="0.25"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7"/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</row>
    <row r="782" spans="19:90" x14ac:dyDescent="0.25"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/>
      <c r="BZ782" s="17"/>
      <c r="CA782" s="17"/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</row>
    <row r="783" spans="19:90" x14ac:dyDescent="0.25"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  <c r="BI783" s="17"/>
      <c r="BJ783" s="17"/>
      <c r="BK783" s="17"/>
      <c r="BL783" s="17"/>
      <c r="BM783" s="17"/>
      <c r="BN783" s="17"/>
      <c r="BO783" s="17"/>
      <c r="BP783" s="17"/>
      <c r="BQ783" s="17"/>
      <c r="BR783" s="17"/>
      <c r="BS783" s="17"/>
      <c r="BT783" s="17"/>
      <c r="BU783" s="17"/>
      <c r="BV783" s="17"/>
      <c r="BW783" s="17"/>
      <c r="BX783" s="17"/>
      <c r="BY783" s="17"/>
      <c r="BZ783" s="17"/>
      <c r="CA783" s="17"/>
      <c r="CB783" s="17"/>
      <c r="CC783" s="17"/>
      <c r="CD783" s="17"/>
      <c r="CE783" s="17"/>
      <c r="CF783" s="17"/>
      <c r="CG783" s="17"/>
      <c r="CH783" s="17"/>
      <c r="CI783" s="17"/>
      <c r="CJ783" s="17"/>
      <c r="CK783" s="17"/>
      <c r="CL783" s="17"/>
    </row>
    <row r="784" spans="19:90" x14ac:dyDescent="0.25"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  <c r="BI784" s="17"/>
      <c r="BJ784" s="17"/>
      <c r="BK784" s="17"/>
      <c r="BL784" s="17"/>
      <c r="BM784" s="17"/>
      <c r="BN784" s="17"/>
      <c r="BO784" s="17"/>
      <c r="BP784" s="17"/>
      <c r="BQ784" s="17"/>
      <c r="BR784" s="17"/>
      <c r="BS784" s="17"/>
      <c r="BT784" s="17"/>
      <c r="BU784" s="17"/>
      <c r="BV784" s="17"/>
      <c r="BW784" s="17"/>
      <c r="BX784" s="17"/>
      <c r="BY784" s="17"/>
      <c r="BZ784" s="17"/>
      <c r="CA784" s="17"/>
      <c r="CB784" s="17"/>
      <c r="CC784" s="17"/>
      <c r="CD784" s="17"/>
      <c r="CE784" s="17"/>
      <c r="CF784" s="17"/>
      <c r="CG784" s="17"/>
      <c r="CH784" s="17"/>
      <c r="CI784" s="17"/>
      <c r="CJ784" s="17"/>
      <c r="CK784" s="17"/>
      <c r="CL784" s="17"/>
    </row>
    <row r="785" spans="19:90" x14ac:dyDescent="0.25"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R785" s="17"/>
      <c r="BS785" s="17"/>
      <c r="BT785" s="17"/>
      <c r="BU785" s="17"/>
      <c r="BV785" s="17"/>
      <c r="BW785" s="17"/>
      <c r="BX785" s="17"/>
      <c r="BY785" s="17"/>
      <c r="BZ785" s="17"/>
      <c r="CA785" s="17"/>
      <c r="CB785" s="17"/>
      <c r="CC785" s="17"/>
      <c r="CD785" s="17"/>
      <c r="CE785" s="17"/>
      <c r="CF785" s="17"/>
      <c r="CG785" s="17"/>
      <c r="CH785" s="17"/>
      <c r="CI785" s="17"/>
      <c r="CJ785" s="17"/>
      <c r="CK785" s="17"/>
      <c r="CL785" s="17"/>
    </row>
    <row r="786" spans="19:90" x14ac:dyDescent="0.25"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</row>
    <row r="787" spans="19:90" x14ac:dyDescent="0.25"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A787" s="17"/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</row>
    <row r="788" spans="19:90" x14ac:dyDescent="0.25"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  <c r="BI788" s="17"/>
      <c r="BJ788" s="17"/>
      <c r="BK788" s="17"/>
      <c r="BL788" s="17"/>
      <c r="BM788" s="17"/>
      <c r="BN788" s="17"/>
      <c r="BO788" s="17"/>
      <c r="BP788" s="17"/>
      <c r="BQ788" s="17"/>
      <c r="BR788" s="17"/>
      <c r="BS788" s="17"/>
      <c r="BT788" s="17"/>
      <c r="BU788" s="17"/>
      <c r="BV788" s="17"/>
      <c r="BW788" s="17"/>
      <c r="BX788" s="17"/>
      <c r="BY788" s="17"/>
      <c r="BZ788" s="17"/>
      <c r="CA788" s="17"/>
      <c r="CB788" s="17"/>
      <c r="CC788" s="17"/>
      <c r="CD788" s="17"/>
      <c r="CE788" s="17"/>
      <c r="CF788" s="17"/>
      <c r="CG788" s="17"/>
      <c r="CH788" s="17"/>
      <c r="CI788" s="17"/>
      <c r="CJ788" s="17"/>
      <c r="CK788" s="17"/>
      <c r="CL788" s="17"/>
    </row>
    <row r="789" spans="19:90" x14ac:dyDescent="0.25"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7"/>
      <c r="BE789" s="17"/>
      <c r="BF789" s="17"/>
      <c r="BG789" s="17"/>
      <c r="BH789" s="17"/>
      <c r="BI789" s="17"/>
      <c r="BJ789" s="17"/>
      <c r="BK789" s="17"/>
      <c r="BL789" s="17"/>
      <c r="BM789" s="17"/>
      <c r="BN789" s="17"/>
      <c r="BO789" s="17"/>
      <c r="BP789" s="17"/>
      <c r="BQ789" s="17"/>
      <c r="BR789" s="17"/>
      <c r="BS789" s="17"/>
      <c r="BT789" s="17"/>
      <c r="BU789" s="17"/>
      <c r="BV789" s="17"/>
      <c r="BW789" s="17"/>
      <c r="BX789" s="17"/>
      <c r="BY789" s="17"/>
      <c r="BZ789" s="17"/>
      <c r="CA789" s="17"/>
      <c r="CB789" s="17"/>
      <c r="CC789" s="17"/>
      <c r="CD789" s="17"/>
      <c r="CE789" s="17"/>
      <c r="CF789" s="17"/>
      <c r="CG789" s="17"/>
      <c r="CH789" s="17"/>
      <c r="CI789" s="17"/>
      <c r="CJ789" s="17"/>
      <c r="CK789" s="17"/>
      <c r="CL789" s="17"/>
    </row>
    <row r="790" spans="19:90" x14ac:dyDescent="0.25"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  <c r="BI790" s="17"/>
      <c r="BJ790" s="17"/>
      <c r="BK790" s="17"/>
      <c r="BL790" s="17"/>
      <c r="BM790" s="17"/>
      <c r="BN790" s="17"/>
      <c r="BO790" s="17"/>
      <c r="BP790" s="17"/>
      <c r="BQ790" s="17"/>
      <c r="BR790" s="17"/>
      <c r="BS790" s="17"/>
      <c r="BT790" s="17"/>
      <c r="BU790" s="17"/>
      <c r="BV790" s="17"/>
      <c r="BW790" s="17"/>
      <c r="BX790" s="17"/>
      <c r="BY790" s="17"/>
      <c r="BZ790" s="17"/>
      <c r="CA790" s="17"/>
      <c r="CB790" s="17"/>
      <c r="CC790" s="17"/>
      <c r="CD790" s="17"/>
      <c r="CE790" s="17"/>
      <c r="CF790" s="17"/>
      <c r="CG790" s="17"/>
      <c r="CH790" s="17"/>
      <c r="CI790" s="17"/>
      <c r="CJ790" s="17"/>
      <c r="CK790" s="17"/>
      <c r="CL790" s="17"/>
    </row>
    <row r="791" spans="19:90" x14ac:dyDescent="0.25"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/>
      <c r="BZ791" s="17"/>
      <c r="CA791" s="17"/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</row>
    <row r="792" spans="19:90" x14ac:dyDescent="0.25"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</row>
    <row r="793" spans="19:90" x14ac:dyDescent="0.25"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  <c r="BO793" s="17"/>
      <c r="BP793" s="17"/>
      <c r="BQ793" s="17"/>
      <c r="BR793" s="17"/>
      <c r="BS793" s="17"/>
      <c r="BT793" s="17"/>
      <c r="BU793" s="17"/>
      <c r="BV793" s="17"/>
      <c r="BW793" s="17"/>
      <c r="BX793" s="17"/>
      <c r="BY793" s="17"/>
      <c r="BZ793" s="17"/>
      <c r="CA793" s="17"/>
      <c r="CB793" s="17"/>
      <c r="CC793" s="17"/>
      <c r="CD793" s="17"/>
      <c r="CE793" s="17"/>
      <c r="CF793" s="17"/>
      <c r="CG793" s="17"/>
      <c r="CH793" s="17"/>
      <c r="CI793" s="17"/>
      <c r="CJ793" s="17"/>
      <c r="CK793" s="17"/>
      <c r="CL793" s="17"/>
    </row>
    <row r="794" spans="19:90" x14ac:dyDescent="0.25"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7"/>
      <c r="BE794" s="17"/>
      <c r="BF794" s="17"/>
      <c r="BG794" s="17"/>
      <c r="BH794" s="17"/>
      <c r="BI794" s="17"/>
      <c r="BJ794" s="17"/>
      <c r="BK794" s="17"/>
      <c r="BL794" s="17"/>
      <c r="BM794" s="17"/>
      <c r="BN794" s="17"/>
      <c r="BO794" s="17"/>
      <c r="BP794" s="17"/>
      <c r="BQ794" s="17"/>
      <c r="BR794" s="17"/>
      <c r="BS794" s="17"/>
      <c r="BT794" s="17"/>
      <c r="BU794" s="17"/>
      <c r="BV794" s="17"/>
      <c r="BW794" s="17"/>
      <c r="BX794" s="17"/>
      <c r="BY794" s="17"/>
      <c r="BZ794" s="17"/>
      <c r="CA794" s="17"/>
      <c r="CB794" s="17"/>
      <c r="CC794" s="17"/>
      <c r="CD794" s="17"/>
      <c r="CE794" s="17"/>
      <c r="CF794" s="17"/>
      <c r="CG794" s="17"/>
      <c r="CH794" s="17"/>
      <c r="CI794" s="17"/>
      <c r="CJ794" s="17"/>
      <c r="CK794" s="17"/>
      <c r="CL794" s="17"/>
    </row>
    <row r="795" spans="19:90" x14ac:dyDescent="0.25"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  <c r="BI795" s="17"/>
      <c r="BJ795" s="17"/>
      <c r="BK795" s="17"/>
      <c r="BL795" s="17"/>
      <c r="BM795" s="17"/>
      <c r="BN795" s="17"/>
      <c r="BO795" s="17"/>
      <c r="BP795" s="17"/>
      <c r="BQ795" s="17"/>
      <c r="BR795" s="17"/>
      <c r="BS795" s="17"/>
      <c r="BT795" s="17"/>
      <c r="BU795" s="17"/>
      <c r="BV795" s="17"/>
      <c r="BW795" s="17"/>
      <c r="BX795" s="17"/>
      <c r="BY795" s="17"/>
      <c r="BZ795" s="17"/>
      <c r="CA795" s="17"/>
      <c r="CB795" s="17"/>
      <c r="CC795" s="17"/>
      <c r="CD795" s="17"/>
      <c r="CE795" s="17"/>
      <c r="CF795" s="17"/>
      <c r="CG795" s="17"/>
      <c r="CH795" s="17"/>
      <c r="CI795" s="17"/>
      <c r="CJ795" s="17"/>
      <c r="CK795" s="17"/>
      <c r="CL795" s="17"/>
    </row>
    <row r="796" spans="19:90" x14ac:dyDescent="0.25"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/>
      <c r="BZ796" s="17"/>
      <c r="CA796" s="17"/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</row>
    <row r="797" spans="19:90" x14ac:dyDescent="0.25"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/>
      <c r="BZ797" s="17"/>
      <c r="CA797" s="17"/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</row>
    <row r="798" spans="19:90" x14ac:dyDescent="0.25"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  <c r="BI798" s="17"/>
      <c r="BJ798" s="17"/>
      <c r="BK798" s="17"/>
      <c r="BL798" s="17"/>
      <c r="BM798" s="17"/>
      <c r="BN798" s="17"/>
      <c r="BO798" s="17"/>
      <c r="BP798" s="17"/>
      <c r="BQ798" s="17"/>
      <c r="BR798" s="17"/>
      <c r="BS798" s="17"/>
      <c r="BT798" s="17"/>
      <c r="BU798" s="17"/>
      <c r="BV798" s="17"/>
      <c r="BW798" s="17"/>
      <c r="BX798" s="17"/>
      <c r="BY798" s="17"/>
      <c r="BZ798" s="17"/>
      <c r="CA798" s="17"/>
      <c r="CB798" s="17"/>
      <c r="CC798" s="17"/>
      <c r="CD798" s="17"/>
      <c r="CE798" s="17"/>
      <c r="CF798" s="17"/>
      <c r="CG798" s="17"/>
      <c r="CH798" s="17"/>
      <c r="CI798" s="17"/>
      <c r="CJ798" s="17"/>
      <c r="CK798" s="17"/>
      <c r="CL798" s="17"/>
    </row>
    <row r="799" spans="19:90" x14ac:dyDescent="0.25"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7"/>
      <c r="BE799" s="17"/>
      <c r="BF799" s="17"/>
      <c r="BG799" s="17"/>
      <c r="BH799" s="17"/>
      <c r="BI799" s="17"/>
      <c r="BJ799" s="17"/>
      <c r="BK799" s="17"/>
      <c r="BL799" s="17"/>
      <c r="BM799" s="17"/>
      <c r="BN799" s="17"/>
      <c r="BO799" s="17"/>
      <c r="BP799" s="17"/>
      <c r="BQ799" s="17"/>
      <c r="BR799" s="17"/>
      <c r="BS799" s="17"/>
      <c r="BT799" s="17"/>
      <c r="BU799" s="17"/>
      <c r="BV799" s="17"/>
      <c r="BW799" s="17"/>
      <c r="BX799" s="17"/>
      <c r="BY799" s="17"/>
      <c r="BZ799" s="17"/>
      <c r="CA799" s="17"/>
      <c r="CB799" s="17"/>
      <c r="CC799" s="17"/>
      <c r="CD799" s="17"/>
      <c r="CE799" s="17"/>
      <c r="CF799" s="17"/>
      <c r="CG799" s="17"/>
      <c r="CH799" s="17"/>
      <c r="CI799" s="17"/>
      <c r="CJ799" s="17"/>
      <c r="CK799" s="17"/>
      <c r="CL799" s="17"/>
    </row>
    <row r="800" spans="19:90" x14ac:dyDescent="0.25"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R800" s="17"/>
      <c r="BS800" s="17"/>
      <c r="BT800" s="17"/>
      <c r="BU800" s="17"/>
      <c r="BV800" s="17"/>
      <c r="BW800" s="17"/>
      <c r="BX800" s="17"/>
      <c r="BY800" s="17"/>
      <c r="BZ800" s="17"/>
      <c r="CA800" s="17"/>
      <c r="CB800" s="17"/>
      <c r="CC800" s="17"/>
      <c r="CD800" s="17"/>
      <c r="CE800" s="17"/>
      <c r="CF800" s="17"/>
      <c r="CG800" s="17"/>
      <c r="CH800" s="17"/>
      <c r="CI800" s="17"/>
      <c r="CJ800" s="17"/>
      <c r="CK800" s="17"/>
      <c r="CL800" s="17"/>
    </row>
    <row r="801" spans="19:90" x14ac:dyDescent="0.25"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</row>
    <row r="802" spans="19:90" x14ac:dyDescent="0.25"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</row>
    <row r="803" spans="19:90" x14ac:dyDescent="0.25"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  <c r="BI803" s="17"/>
      <c r="BJ803" s="17"/>
      <c r="BK803" s="17"/>
      <c r="BL803" s="17"/>
      <c r="BM803" s="17"/>
      <c r="BN803" s="17"/>
      <c r="BO803" s="17"/>
      <c r="BP803" s="17"/>
      <c r="BQ803" s="17"/>
      <c r="BR803" s="17"/>
      <c r="BS803" s="17"/>
      <c r="BT803" s="17"/>
      <c r="BU803" s="17"/>
      <c r="BV803" s="17"/>
      <c r="BW803" s="17"/>
      <c r="BX803" s="17"/>
      <c r="BY803" s="17"/>
      <c r="BZ803" s="17"/>
      <c r="CA803" s="17"/>
      <c r="CB803" s="17"/>
      <c r="CC803" s="17"/>
      <c r="CD803" s="17"/>
      <c r="CE803" s="17"/>
      <c r="CF803" s="17"/>
      <c r="CG803" s="17"/>
      <c r="CH803" s="17"/>
      <c r="CI803" s="17"/>
      <c r="CJ803" s="17"/>
      <c r="CK803" s="17"/>
      <c r="CL803" s="17"/>
    </row>
    <row r="804" spans="19:90" x14ac:dyDescent="0.25"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R804" s="17"/>
      <c r="BS804" s="17"/>
      <c r="BT804" s="17"/>
      <c r="BU804" s="17"/>
      <c r="BV804" s="17"/>
      <c r="BW804" s="17"/>
      <c r="BX804" s="17"/>
      <c r="BY804" s="17"/>
      <c r="BZ804" s="17"/>
      <c r="CA804" s="17"/>
      <c r="CB804" s="17"/>
      <c r="CC804" s="17"/>
      <c r="CD804" s="17"/>
      <c r="CE804" s="17"/>
      <c r="CF804" s="17"/>
      <c r="CG804" s="17"/>
      <c r="CH804" s="17"/>
      <c r="CI804" s="17"/>
      <c r="CJ804" s="17"/>
      <c r="CK804" s="17"/>
      <c r="CL804" s="17"/>
    </row>
    <row r="805" spans="19:90" x14ac:dyDescent="0.25"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  <c r="BI805" s="17"/>
      <c r="BJ805" s="17"/>
      <c r="BK805" s="17"/>
      <c r="BL805" s="17"/>
      <c r="BM805" s="17"/>
      <c r="BN805" s="17"/>
      <c r="BO805" s="17"/>
      <c r="BP805" s="17"/>
      <c r="BQ805" s="17"/>
      <c r="BR805" s="17"/>
      <c r="BS805" s="17"/>
      <c r="BT805" s="17"/>
      <c r="BU805" s="17"/>
      <c r="BV805" s="17"/>
      <c r="BW805" s="17"/>
      <c r="BX805" s="17"/>
      <c r="BY805" s="17"/>
      <c r="BZ805" s="17"/>
      <c r="CA805" s="17"/>
      <c r="CB805" s="17"/>
      <c r="CC805" s="17"/>
      <c r="CD805" s="17"/>
      <c r="CE805" s="17"/>
      <c r="CF805" s="17"/>
      <c r="CG805" s="17"/>
      <c r="CH805" s="17"/>
      <c r="CI805" s="17"/>
      <c r="CJ805" s="17"/>
      <c r="CK805" s="17"/>
      <c r="CL805" s="17"/>
    </row>
    <row r="806" spans="19:90" x14ac:dyDescent="0.25"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</row>
    <row r="807" spans="19:90" x14ac:dyDescent="0.25"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</row>
    <row r="808" spans="19:90" x14ac:dyDescent="0.25"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  <c r="BT808" s="17"/>
      <c r="BU808" s="17"/>
      <c r="BV808" s="17"/>
      <c r="BW808" s="17"/>
      <c r="BX808" s="17"/>
      <c r="BY808" s="17"/>
      <c r="BZ808" s="17"/>
      <c r="CA808" s="17"/>
      <c r="CB808" s="17"/>
      <c r="CC808" s="17"/>
      <c r="CD808" s="17"/>
      <c r="CE808" s="17"/>
      <c r="CF808" s="17"/>
      <c r="CG808" s="17"/>
      <c r="CH808" s="17"/>
      <c r="CI808" s="17"/>
      <c r="CJ808" s="17"/>
      <c r="CK808" s="17"/>
      <c r="CL808" s="17"/>
    </row>
    <row r="809" spans="19:90" x14ac:dyDescent="0.25"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  <c r="BI809" s="17"/>
      <c r="BJ809" s="17"/>
      <c r="BK809" s="17"/>
      <c r="BL809" s="17"/>
      <c r="BM809" s="17"/>
      <c r="BN809" s="17"/>
      <c r="BO809" s="17"/>
      <c r="BP809" s="17"/>
      <c r="BQ809" s="17"/>
      <c r="BR809" s="17"/>
      <c r="BS809" s="17"/>
      <c r="BT809" s="17"/>
      <c r="BU809" s="17"/>
      <c r="BV809" s="17"/>
      <c r="BW809" s="17"/>
      <c r="BX809" s="17"/>
      <c r="BY809" s="17"/>
      <c r="BZ809" s="17"/>
      <c r="CA809" s="17"/>
      <c r="CB809" s="17"/>
      <c r="CC809" s="17"/>
      <c r="CD809" s="17"/>
      <c r="CE809" s="17"/>
      <c r="CF809" s="17"/>
      <c r="CG809" s="17"/>
      <c r="CH809" s="17"/>
      <c r="CI809" s="17"/>
      <c r="CJ809" s="17"/>
      <c r="CK809" s="17"/>
      <c r="CL809" s="17"/>
    </row>
    <row r="810" spans="19:90" x14ac:dyDescent="0.25"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  <c r="BI810" s="17"/>
      <c r="BJ810" s="17"/>
      <c r="BK810" s="17"/>
      <c r="BL810" s="17"/>
      <c r="BM810" s="17"/>
      <c r="BN810" s="17"/>
      <c r="BO810" s="17"/>
      <c r="BP810" s="17"/>
      <c r="BQ810" s="17"/>
      <c r="BR810" s="17"/>
      <c r="BS810" s="17"/>
      <c r="BT810" s="17"/>
      <c r="BU810" s="17"/>
      <c r="BV810" s="17"/>
      <c r="BW810" s="17"/>
      <c r="BX810" s="17"/>
      <c r="BY810" s="17"/>
      <c r="BZ810" s="17"/>
      <c r="CA810" s="17"/>
      <c r="CB810" s="17"/>
      <c r="CC810" s="17"/>
      <c r="CD810" s="17"/>
      <c r="CE810" s="17"/>
      <c r="CF810" s="17"/>
      <c r="CG810" s="17"/>
      <c r="CH810" s="17"/>
      <c r="CI810" s="17"/>
      <c r="CJ810" s="17"/>
      <c r="CK810" s="17"/>
      <c r="CL810" s="17"/>
    </row>
    <row r="811" spans="19:90" x14ac:dyDescent="0.25"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</row>
    <row r="812" spans="19:90" x14ac:dyDescent="0.25"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</row>
    <row r="813" spans="19:90" x14ac:dyDescent="0.25"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  <c r="BT813" s="17"/>
      <c r="BU813" s="17"/>
      <c r="BV813" s="17"/>
      <c r="BW813" s="17"/>
      <c r="BX813" s="17"/>
      <c r="BY813" s="17"/>
      <c r="BZ813" s="17"/>
      <c r="CA813" s="17"/>
      <c r="CB813" s="17"/>
      <c r="CC813" s="17"/>
      <c r="CD813" s="17"/>
      <c r="CE813" s="17"/>
      <c r="CF813" s="17"/>
      <c r="CG813" s="17"/>
      <c r="CH813" s="17"/>
      <c r="CI813" s="17"/>
      <c r="CJ813" s="17"/>
      <c r="CK813" s="17"/>
      <c r="CL813" s="17"/>
    </row>
    <row r="814" spans="19:90" x14ac:dyDescent="0.25"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A814" s="17"/>
      <c r="CB814" s="17"/>
      <c r="CC814" s="17"/>
      <c r="CD814" s="17"/>
      <c r="CE814" s="17"/>
      <c r="CF814" s="17"/>
      <c r="CG814" s="17"/>
      <c r="CH814" s="17"/>
      <c r="CI814" s="17"/>
      <c r="CJ814" s="17"/>
      <c r="CK814" s="17"/>
      <c r="CL814" s="17"/>
    </row>
    <row r="815" spans="19:90" x14ac:dyDescent="0.25"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R815" s="17"/>
      <c r="BS815" s="17"/>
      <c r="BT815" s="17"/>
      <c r="BU815" s="17"/>
      <c r="BV815" s="17"/>
      <c r="BW815" s="17"/>
      <c r="BX815" s="17"/>
      <c r="BY815" s="17"/>
      <c r="BZ815" s="17"/>
      <c r="CA815" s="17"/>
      <c r="CB815" s="17"/>
      <c r="CC815" s="17"/>
      <c r="CD815" s="17"/>
      <c r="CE815" s="17"/>
      <c r="CF815" s="17"/>
      <c r="CG815" s="17"/>
      <c r="CH815" s="17"/>
      <c r="CI815" s="17"/>
      <c r="CJ815" s="17"/>
      <c r="CK815" s="17"/>
      <c r="CL815" s="17"/>
    </row>
    <row r="816" spans="19:90" x14ac:dyDescent="0.25"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</row>
    <row r="817" spans="19:90" x14ac:dyDescent="0.25"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</row>
    <row r="818" spans="19:90" x14ac:dyDescent="0.25"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R818" s="17"/>
      <c r="BS818" s="17"/>
      <c r="BT818" s="17"/>
      <c r="BU818" s="17"/>
      <c r="BV818" s="17"/>
      <c r="BW818" s="17"/>
      <c r="BX818" s="17"/>
      <c r="BY818" s="17"/>
      <c r="BZ818" s="17"/>
      <c r="CA818" s="17"/>
      <c r="CB818" s="17"/>
      <c r="CC818" s="17"/>
      <c r="CD818" s="17"/>
      <c r="CE818" s="17"/>
      <c r="CF818" s="17"/>
      <c r="CG818" s="17"/>
      <c r="CH818" s="17"/>
      <c r="CI818" s="17"/>
      <c r="CJ818" s="17"/>
      <c r="CK818" s="17"/>
      <c r="CL818" s="17"/>
    </row>
    <row r="819" spans="19:90" x14ac:dyDescent="0.25"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7"/>
      <c r="BE819" s="17"/>
      <c r="BF819" s="17"/>
      <c r="BG819" s="17"/>
      <c r="BH819" s="17"/>
      <c r="BI819" s="17"/>
      <c r="BJ819" s="17"/>
      <c r="BK819" s="17"/>
      <c r="BL819" s="17"/>
      <c r="BM819" s="17"/>
      <c r="BN819" s="17"/>
      <c r="BO819" s="17"/>
      <c r="BP819" s="17"/>
      <c r="BQ819" s="17"/>
      <c r="BR819" s="17"/>
      <c r="BS819" s="17"/>
      <c r="BT819" s="17"/>
      <c r="BU819" s="17"/>
      <c r="BV819" s="17"/>
      <c r="BW819" s="17"/>
      <c r="BX819" s="17"/>
      <c r="BY819" s="17"/>
      <c r="BZ819" s="17"/>
      <c r="CA819" s="17"/>
      <c r="CB819" s="17"/>
      <c r="CC819" s="17"/>
      <c r="CD819" s="17"/>
      <c r="CE819" s="17"/>
      <c r="CF819" s="17"/>
      <c r="CG819" s="17"/>
      <c r="CH819" s="17"/>
      <c r="CI819" s="17"/>
      <c r="CJ819" s="17"/>
      <c r="CK819" s="17"/>
      <c r="CL819" s="17"/>
    </row>
    <row r="820" spans="19:90" x14ac:dyDescent="0.25"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R820" s="17"/>
      <c r="BS820" s="17"/>
      <c r="BT820" s="17"/>
      <c r="BU820" s="17"/>
      <c r="BV820" s="17"/>
      <c r="BW820" s="17"/>
      <c r="BX820" s="17"/>
      <c r="BY820" s="17"/>
      <c r="BZ820" s="17"/>
      <c r="CA820" s="17"/>
      <c r="CB820" s="17"/>
      <c r="CC820" s="17"/>
      <c r="CD820" s="17"/>
      <c r="CE820" s="17"/>
      <c r="CF820" s="17"/>
      <c r="CG820" s="17"/>
      <c r="CH820" s="17"/>
      <c r="CI820" s="17"/>
      <c r="CJ820" s="17"/>
      <c r="CK820" s="17"/>
      <c r="CL820" s="17"/>
    </row>
    <row r="821" spans="19:90" x14ac:dyDescent="0.25"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</row>
    <row r="822" spans="19:90" x14ac:dyDescent="0.25"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</row>
    <row r="823" spans="19:90" x14ac:dyDescent="0.25"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  <c r="BI823" s="17"/>
      <c r="BJ823" s="17"/>
      <c r="BK823" s="17"/>
      <c r="BL823" s="17"/>
      <c r="BM823" s="17"/>
      <c r="BN823" s="17"/>
      <c r="BO823" s="17"/>
      <c r="BP823" s="17"/>
      <c r="BQ823" s="17"/>
      <c r="BR823" s="17"/>
      <c r="BS823" s="17"/>
      <c r="BT823" s="17"/>
      <c r="BU823" s="17"/>
      <c r="BV823" s="17"/>
      <c r="BW823" s="17"/>
      <c r="BX823" s="17"/>
      <c r="BY823" s="17"/>
      <c r="BZ823" s="17"/>
      <c r="CA823" s="17"/>
      <c r="CB823" s="17"/>
      <c r="CC823" s="17"/>
      <c r="CD823" s="17"/>
      <c r="CE823" s="17"/>
      <c r="CF823" s="17"/>
      <c r="CG823" s="17"/>
      <c r="CH823" s="17"/>
      <c r="CI823" s="17"/>
      <c r="CJ823" s="17"/>
      <c r="CK823" s="17"/>
      <c r="CL823" s="17"/>
    </row>
    <row r="824" spans="19:90" x14ac:dyDescent="0.25"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  <c r="BI824" s="17"/>
      <c r="BJ824" s="17"/>
      <c r="BK824" s="17"/>
      <c r="BL824" s="17"/>
      <c r="BM824" s="17"/>
      <c r="BN824" s="17"/>
      <c r="BO824" s="17"/>
      <c r="BP824" s="17"/>
      <c r="BQ824" s="17"/>
      <c r="BR824" s="17"/>
      <c r="BS824" s="17"/>
      <c r="BT824" s="17"/>
      <c r="BU824" s="17"/>
      <c r="BV824" s="17"/>
      <c r="BW824" s="17"/>
      <c r="BX824" s="17"/>
      <c r="BY824" s="17"/>
      <c r="BZ824" s="17"/>
      <c r="CA824" s="17"/>
      <c r="CB824" s="17"/>
      <c r="CC824" s="17"/>
      <c r="CD824" s="17"/>
      <c r="CE824" s="17"/>
      <c r="CF824" s="17"/>
      <c r="CG824" s="17"/>
      <c r="CH824" s="17"/>
      <c r="CI824" s="17"/>
      <c r="CJ824" s="17"/>
      <c r="CK824" s="17"/>
      <c r="CL824" s="17"/>
    </row>
    <row r="825" spans="19:90" x14ac:dyDescent="0.25"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  <c r="BI825" s="17"/>
      <c r="BJ825" s="17"/>
      <c r="BK825" s="17"/>
      <c r="BL825" s="17"/>
      <c r="BM825" s="17"/>
      <c r="BN825" s="17"/>
      <c r="BO825" s="17"/>
      <c r="BP825" s="17"/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A825" s="17"/>
      <c r="CB825" s="17"/>
      <c r="CC825" s="17"/>
      <c r="CD825" s="17"/>
      <c r="CE825" s="17"/>
      <c r="CF825" s="17"/>
      <c r="CG825" s="17"/>
      <c r="CH825" s="17"/>
      <c r="CI825" s="17"/>
      <c r="CJ825" s="17"/>
      <c r="CK825" s="17"/>
      <c r="CL825" s="17"/>
    </row>
    <row r="826" spans="19:90" x14ac:dyDescent="0.25"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/>
      <c r="CF826" s="17"/>
      <c r="CG826" s="17"/>
      <c r="CH826" s="17"/>
      <c r="CI826" s="17"/>
      <c r="CJ826" s="17"/>
      <c r="CK826" s="17"/>
      <c r="CL826" s="17"/>
    </row>
    <row r="827" spans="19:90" x14ac:dyDescent="0.25"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/>
      <c r="CF827" s="17"/>
      <c r="CG827" s="17"/>
      <c r="CH827" s="17"/>
      <c r="CI827" s="17"/>
      <c r="CJ827" s="17"/>
      <c r="CK827" s="17"/>
      <c r="CL827" s="17"/>
    </row>
    <row r="828" spans="19:90" x14ac:dyDescent="0.25"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  <c r="BO828" s="17"/>
      <c r="BP828" s="17"/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C828" s="17"/>
      <c r="CD828" s="17"/>
      <c r="CE828" s="17"/>
      <c r="CF828" s="17"/>
      <c r="CG828" s="17"/>
      <c r="CH828" s="17"/>
      <c r="CI828" s="17"/>
      <c r="CJ828" s="17"/>
      <c r="CK828" s="17"/>
      <c r="CL828" s="17"/>
    </row>
    <row r="829" spans="19:90" x14ac:dyDescent="0.25"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R829" s="17"/>
      <c r="BS829" s="17"/>
      <c r="BT829" s="17"/>
      <c r="BU829" s="17"/>
      <c r="BV829" s="17"/>
      <c r="BW829" s="17"/>
      <c r="BX829" s="17"/>
      <c r="BY829" s="17"/>
      <c r="BZ829" s="17"/>
      <c r="CA829" s="17"/>
      <c r="CB829" s="17"/>
      <c r="CC829" s="17"/>
      <c r="CD829" s="17"/>
      <c r="CE829" s="17"/>
      <c r="CF829" s="17"/>
      <c r="CG829" s="17"/>
      <c r="CH829" s="17"/>
      <c r="CI829" s="17"/>
      <c r="CJ829" s="17"/>
      <c r="CK829" s="17"/>
      <c r="CL829" s="17"/>
    </row>
    <row r="830" spans="19:90" x14ac:dyDescent="0.25"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R830" s="17"/>
      <c r="BS830" s="17"/>
      <c r="BT830" s="17"/>
      <c r="BU830" s="17"/>
      <c r="BV830" s="17"/>
      <c r="BW830" s="17"/>
      <c r="BX830" s="17"/>
      <c r="BY830" s="17"/>
      <c r="BZ830" s="17"/>
      <c r="CA830" s="17"/>
      <c r="CB830" s="17"/>
      <c r="CC830" s="17"/>
      <c r="CD830" s="17"/>
      <c r="CE830" s="17"/>
      <c r="CF830" s="17"/>
      <c r="CG830" s="17"/>
      <c r="CH830" s="17"/>
      <c r="CI830" s="17"/>
      <c r="CJ830" s="17"/>
      <c r="CK830" s="17"/>
      <c r="CL830" s="17"/>
    </row>
    <row r="831" spans="19:90" x14ac:dyDescent="0.25"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</row>
    <row r="832" spans="19:90" x14ac:dyDescent="0.25"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</row>
    <row r="833" spans="19:90" x14ac:dyDescent="0.25"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R833" s="17"/>
      <c r="BS833" s="17"/>
      <c r="BT833" s="17"/>
      <c r="BU833" s="17"/>
      <c r="BV833" s="17"/>
      <c r="BW833" s="17"/>
      <c r="BX833" s="17"/>
      <c r="BY833" s="17"/>
      <c r="BZ833" s="17"/>
      <c r="CA833" s="17"/>
      <c r="CB833" s="17"/>
      <c r="CC833" s="17"/>
      <c r="CD833" s="17"/>
      <c r="CE833" s="17"/>
      <c r="CF833" s="17"/>
      <c r="CG833" s="17"/>
      <c r="CH833" s="17"/>
      <c r="CI833" s="17"/>
      <c r="CJ833" s="17"/>
      <c r="CK833" s="17"/>
      <c r="CL833" s="17"/>
    </row>
    <row r="834" spans="19:90" x14ac:dyDescent="0.25"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  <c r="CB834" s="17"/>
      <c r="CC834" s="17"/>
      <c r="CD834" s="17"/>
      <c r="CE834" s="17"/>
      <c r="CF834" s="17"/>
      <c r="CG834" s="17"/>
      <c r="CH834" s="17"/>
      <c r="CI834" s="17"/>
      <c r="CJ834" s="17"/>
      <c r="CK834" s="17"/>
      <c r="CL834" s="17"/>
    </row>
    <row r="835" spans="19:90" x14ac:dyDescent="0.25"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  <c r="BT835" s="17"/>
      <c r="BU835" s="17"/>
      <c r="BV835" s="17"/>
      <c r="BW835" s="17"/>
      <c r="BX835" s="17"/>
      <c r="BY835" s="17"/>
      <c r="BZ835" s="17"/>
      <c r="CA835" s="17"/>
      <c r="CB835" s="17"/>
      <c r="CC835" s="17"/>
      <c r="CD835" s="17"/>
      <c r="CE835" s="17"/>
      <c r="CF835" s="17"/>
      <c r="CG835" s="17"/>
      <c r="CH835" s="17"/>
      <c r="CI835" s="17"/>
      <c r="CJ835" s="17"/>
      <c r="CK835" s="17"/>
      <c r="CL835" s="17"/>
    </row>
    <row r="836" spans="19:90" x14ac:dyDescent="0.25"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</row>
    <row r="837" spans="19:90" x14ac:dyDescent="0.25"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</row>
    <row r="838" spans="19:90" x14ac:dyDescent="0.25"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R838" s="17"/>
      <c r="BS838" s="17"/>
      <c r="BT838" s="17"/>
      <c r="BU838" s="17"/>
      <c r="BV838" s="17"/>
      <c r="BW838" s="17"/>
      <c r="BX838" s="17"/>
      <c r="BY838" s="17"/>
      <c r="BZ838" s="17"/>
      <c r="CA838" s="17"/>
      <c r="CB838" s="17"/>
      <c r="CC838" s="17"/>
      <c r="CD838" s="17"/>
      <c r="CE838" s="17"/>
      <c r="CF838" s="17"/>
      <c r="CG838" s="17"/>
      <c r="CH838" s="17"/>
      <c r="CI838" s="17"/>
      <c r="CJ838" s="17"/>
      <c r="CK838" s="17"/>
      <c r="CL838" s="17"/>
    </row>
    <row r="839" spans="19:90" x14ac:dyDescent="0.25"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A839" s="17"/>
      <c r="CB839" s="17"/>
      <c r="CC839" s="17"/>
      <c r="CD839" s="17"/>
      <c r="CE839" s="17"/>
      <c r="CF839" s="17"/>
      <c r="CG839" s="17"/>
      <c r="CH839" s="17"/>
      <c r="CI839" s="17"/>
      <c r="CJ839" s="17"/>
      <c r="CK839" s="17"/>
      <c r="CL839" s="17"/>
    </row>
    <row r="840" spans="19:90" x14ac:dyDescent="0.25"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  <c r="BI840" s="17"/>
      <c r="BJ840" s="17"/>
      <c r="BK840" s="17"/>
      <c r="BL840" s="17"/>
      <c r="BM840" s="17"/>
      <c r="BN840" s="17"/>
      <c r="BO840" s="17"/>
      <c r="BP840" s="17"/>
      <c r="BQ840" s="17"/>
      <c r="BR840" s="17"/>
      <c r="BS840" s="17"/>
      <c r="BT840" s="17"/>
      <c r="BU840" s="17"/>
      <c r="BV840" s="17"/>
      <c r="BW840" s="17"/>
      <c r="BX840" s="17"/>
      <c r="BY840" s="17"/>
      <c r="BZ840" s="17"/>
      <c r="CA840" s="17"/>
      <c r="CB840" s="17"/>
      <c r="CC840" s="17"/>
      <c r="CD840" s="17"/>
      <c r="CE840" s="17"/>
      <c r="CF840" s="17"/>
      <c r="CG840" s="17"/>
      <c r="CH840" s="17"/>
      <c r="CI840" s="17"/>
      <c r="CJ840" s="17"/>
      <c r="CK840" s="17"/>
      <c r="CL840" s="17"/>
    </row>
    <row r="841" spans="19:90" x14ac:dyDescent="0.25"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</row>
    <row r="842" spans="19:90" x14ac:dyDescent="0.25"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</row>
    <row r="843" spans="19:90" x14ac:dyDescent="0.25"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  <c r="BO843" s="17"/>
      <c r="BP843" s="17"/>
      <c r="BQ843" s="17"/>
      <c r="BR843" s="17"/>
      <c r="BS843" s="17"/>
      <c r="BT843" s="17"/>
      <c r="BU843" s="17"/>
      <c r="BV843" s="17"/>
      <c r="BW843" s="17"/>
      <c r="BX843" s="17"/>
      <c r="BY843" s="17"/>
      <c r="BZ843" s="17"/>
      <c r="CA843" s="17"/>
      <c r="CB843" s="17"/>
      <c r="CC843" s="17"/>
      <c r="CD843" s="17"/>
      <c r="CE843" s="17"/>
      <c r="CF843" s="17"/>
      <c r="CG843" s="17"/>
      <c r="CH843" s="17"/>
      <c r="CI843" s="17"/>
      <c r="CJ843" s="17"/>
      <c r="CK843" s="17"/>
      <c r="CL843" s="17"/>
    </row>
    <row r="844" spans="19:90" x14ac:dyDescent="0.25"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  <c r="BO844" s="17"/>
      <c r="BP844" s="17"/>
      <c r="BQ844" s="17"/>
      <c r="BR844" s="17"/>
      <c r="BS844" s="17"/>
      <c r="BT844" s="17"/>
      <c r="BU844" s="17"/>
      <c r="BV844" s="17"/>
      <c r="BW844" s="17"/>
      <c r="BX844" s="17"/>
      <c r="BY844" s="17"/>
      <c r="BZ844" s="17"/>
      <c r="CA844" s="17"/>
      <c r="CB844" s="17"/>
      <c r="CC844" s="17"/>
      <c r="CD844" s="17"/>
      <c r="CE844" s="17"/>
      <c r="CF844" s="17"/>
      <c r="CG844" s="17"/>
      <c r="CH844" s="17"/>
      <c r="CI844" s="17"/>
      <c r="CJ844" s="17"/>
      <c r="CK844" s="17"/>
      <c r="CL844" s="17"/>
    </row>
    <row r="845" spans="19:90" x14ac:dyDescent="0.25"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  <c r="BI845" s="17"/>
      <c r="BJ845" s="17"/>
      <c r="BK845" s="17"/>
      <c r="BL845" s="17"/>
      <c r="BM845" s="17"/>
      <c r="BN845" s="17"/>
      <c r="BO845" s="17"/>
      <c r="BP845" s="17"/>
      <c r="BQ845" s="17"/>
      <c r="BR845" s="17"/>
      <c r="BS845" s="17"/>
      <c r="BT845" s="17"/>
      <c r="BU845" s="17"/>
      <c r="BV845" s="17"/>
      <c r="BW845" s="17"/>
      <c r="BX845" s="17"/>
      <c r="BY845" s="17"/>
      <c r="BZ845" s="17"/>
      <c r="CA845" s="17"/>
      <c r="CB845" s="17"/>
      <c r="CC845" s="17"/>
      <c r="CD845" s="17"/>
      <c r="CE845" s="17"/>
      <c r="CF845" s="17"/>
      <c r="CG845" s="17"/>
      <c r="CH845" s="17"/>
      <c r="CI845" s="17"/>
      <c r="CJ845" s="17"/>
      <c r="CK845" s="17"/>
      <c r="CL845" s="17"/>
    </row>
    <row r="846" spans="19:90" x14ac:dyDescent="0.25"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/>
      <c r="CF846" s="17"/>
      <c r="CG846" s="17"/>
      <c r="CH846" s="17"/>
      <c r="CI846" s="17"/>
      <c r="CJ846" s="17"/>
      <c r="CK846" s="17"/>
      <c r="CL846" s="17"/>
    </row>
    <row r="847" spans="19:90" x14ac:dyDescent="0.25"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/>
      <c r="CF847" s="17"/>
      <c r="CG847" s="17"/>
      <c r="CH847" s="17"/>
      <c r="CI847" s="17"/>
      <c r="CJ847" s="17"/>
      <c r="CK847" s="17"/>
      <c r="CL847" s="17"/>
    </row>
    <row r="848" spans="19:90" x14ac:dyDescent="0.25"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7"/>
      <c r="BE848" s="17"/>
      <c r="BF848" s="17"/>
      <c r="BG848" s="17"/>
      <c r="BH848" s="17"/>
      <c r="BI848" s="17"/>
      <c r="BJ848" s="17"/>
      <c r="BK848" s="17"/>
      <c r="BL848" s="17"/>
      <c r="BM848" s="17"/>
      <c r="BN848" s="17"/>
      <c r="BO848" s="17"/>
      <c r="BP848" s="17"/>
      <c r="BQ848" s="17"/>
      <c r="BR848" s="17"/>
      <c r="BS848" s="17"/>
      <c r="BT848" s="17"/>
      <c r="BU848" s="17"/>
      <c r="BV848" s="17"/>
      <c r="BW848" s="17"/>
      <c r="BX848" s="17"/>
      <c r="BY848" s="17"/>
      <c r="BZ848" s="17"/>
      <c r="CA848" s="17"/>
      <c r="CB848" s="17"/>
      <c r="CC848" s="17"/>
      <c r="CD848" s="17"/>
      <c r="CE848" s="17"/>
      <c r="CF848" s="17"/>
      <c r="CG848" s="17"/>
      <c r="CH848" s="17"/>
      <c r="CI848" s="17"/>
      <c r="CJ848" s="17"/>
      <c r="CK848" s="17"/>
      <c r="CL848" s="17"/>
    </row>
    <row r="849" spans="19:90" x14ac:dyDescent="0.25"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7"/>
      <c r="BE849" s="17"/>
      <c r="BF849" s="17"/>
      <c r="BG849" s="17"/>
      <c r="BH849" s="17"/>
      <c r="BI849" s="17"/>
      <c r="BJ849" s="17"/>
      <c r="BK849" s="17"/>
      <c r="BL849" s="17"/>
      <c r="BM849" s="17"/>
      <c r="BN849" s="17"/>
      <c r="BO849" s="17"/>
      <c r="BP849" s="17"/>
      <c r="BQ849" s="17"/>
      <c r="BR849" s="17"/>
      <c r="BS849" s="17"/>
      <c r="BT849" s="17"/>
      <c r="BU849" s="17"/>
      <c r="BV849" s="17"/>
      <c r="BW849" s="17"/>
      <c r="BX849" s="17"/>
      <c r="BY849" s="17"/>
      <c r="BZ849" s="17"/>
      <c r="CA849" s="17"/>
      <c r="CB849" s="17"/>
      <c r="CC849" s="17"/>
      <c r="CD849" s="17"/>
      <c r="CE849" s="17"/>
      <c r="CF849" s="17"/>
      <c r="CG849" s="17"/>
      <c r="CH849" s="17"/>
      <c r="CI849" s="17"/>
      <c r="CJ849" s="17"/>
      <c r="CK849" s="17"/>
      <c r="CL849" s="17"/>
    </row>
    <row r="850" spans="19:90" x14ac:dyDescent="0.25"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  <c r="BI850" s="17"/>
      <c r="BJ850" s="17"/>
      <c r="BK850" s="17"/>
      <c r="BL850" s="17"/>
      <c r="BM850" s="17"/>
      <c r="BN850" s="17"/>
      <c r="BO850" s="17"/>
      <c r="BP850" s="17"/>
      <c r="BQ850" s="17"/>
      <c r="BR850" s="17"/>
      <c r="BS850" s="17"/>
      <c r="BT850" s="17"/>
      <c r="BU850" s="17"/>
      <c r="BV850" s="17"/>
      <c r="BW850" s="17"/>
      <c r="BX850" s="17"/>
      <c r="BY850" s="17"/>
      <c r="BZ850" s="17"/>
      <c r="CA850" s="17"/>
      <c r="CB850" s="17"/>
      <c r="CC850" s="17"/>
      <c r="CD850" s="17"/>
      <c r="CE850" s="17"/>
      <c r="CF850" s="17"/>
      <c r="CG850" s="17"/>
      <c r="CH850" s="17"/>
      <c r="CI850" s="17"/>
      <c r="CJ850" s="17"/>
      <c r="CK850" s="17"/>
      <c r="CL850" s="17"/>
    </row>
    <row r="851" spans="19:90" x14ac:dyDescent="0.25"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</row>
    <row r="852" spans="19:90" x14ac:dyDescent="0.25"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</row>
    <row r="853" spans="19:90" x14ac:dyDescent="0.25"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  <c r="BI853" s="17"/>
      <c r="BJ853" s="17"/>
      <c r="BK853" s="17"/>
      <c r="BL853" s="17"/>
      <c r="BM853" s="17"/>
      <c r="BN853" s="17"/>
      <c r="BO853" s="17"/>
      <c r="BP853" s="17"/>
      <c r="BQ853" s="17"/>
      <c r="BR853" s="17"/>
      <c r="BS853" s="17"/>
      <c r="BT853" s="17"/>
      <c r="BU853" s="17"/>
      <c r="BV853" s="17"/>
      <c r="BW853" s="17"/>
      <c r="BX853" s="17"/>
      <c r="BY853" s="17"/>
      <c r="BZ853" s="17"/>
      <c r="CA853" s="17"/>
      <c r="CB853" s="17"/>
      <c r="CC853" s="17"/>
      <c r="CD853" s="17"/>
      <c r="CE853" s="17"/>
      <c r="CF853" s="17"/>
      <c r="CG853" s="17"/>
      <c r="CH853" s="17"/>
      <c r="CI853" s="17"/>
      <c r="CJ853" s="17"/>
      <c r="CK853" s="17"/>
      <c r="CL853" s="17"/>
    </row>
    <row r="854" spans="19:90" x14ac:dyDescent="0.25"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  <c r="BI854" s="17"/>
      <c r="BJ854" s="17"/>
      <c r="BK854" s="17"/>
      <c r="BL854" s="17"/>
      <c r="BM854" s="17"/>
      <c r="BN854" s="17"/>
      <c r="BO854" s="17"/>
      <c r="BP854" s="17"/>
      <c r="BQ854" s="17"/>
      <c r="BR854" s="17"/>
      <c r="BS854" s="17"/>
      <c r="BT854" s="17"/>
      <c r="BU854" s="17"/>
      <c r="BV854" s="17"/>
      <c r="BW854" s="17"/>
      <c r="BX854" s="17"/>
      <c r="BY854" s="17"/>
      <c r="BZ854" s="17"/>
      <c r="CA854" s="17"/>
      <c r="CB854" s="17"/>
      <c r="CC854" s="17"/>
      <c r="CD854" s="17"/>
      <c r="CE854" s="17"/>
      <c r="CF854" s="17"/>
      <c r="CG854" s="17"/>
      <c r="CH854" s="17"/>
      <c r="CI854" s="17"/>
      <c r="CJ854" s="17"/>
      <c r="CK854" s="17"/>
      <c r="CL854" s="17"/>
    </row>
    <row r="855" spans="19:90" x14ac:dyDescent="0.25"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  <c r="BI855" s="17"/>
      <c r="BJ855" s="17"/>
      <c r="BK855" s="17"/>
      <c r="BL855" s="17"/>
      <c r="BM855" s="17"/>
      <c r="BN855" s="17"/>
      <c r="BO855" s="17"/>
      <c r="BP855" s="17"/>
      <c r="BQ855" s="17"/>
      <c r="BR855" s="17"/>
      <c r="BS855" s="17"/>
      <c r="BT855" s="17"/>
      <c r="BU855" s="17"/>
      <c r="BV855" s="17"/>
      <c r="BW855" s="17"/>
      <c r="BX855" s="17"/>
      <c r="BY855" s="17"/>
      <c r="BZ855" s="17"/>
      <c r="CA855" s="17"/>
      <c r="CB855" s="17"/>
      <c r="CC855" s="17"/>
      <c r="CD855" s="17"/>
      <c r="CE855" s="17"/>
      <c r="CF855" s="17"/>
      <c r="CG855" s="17"/>
      <c r="CH855" s="17"/>
      <c r="CI855" s="17"/>
      <c r="CJ855" s="17"/>
      <c r="CK855" s="17"/>
      <c r="CL855" s="17"/>
    </row>
    <row r="856" spans="19:90" x14ac:dyDescent="0.25"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</row>
    <row r="857" spans="19:90" x14ac:dyDescent="0.25"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</row>
    <row r="858" spans="19:90" x14ac:dyDescent="0.25"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  <c r="BO858" s="17"/>
      <c r="BP858" s="17"/>
      <c r="BQ858" s="17"/>
      <c r="BR858" s="17"/>
      <c r="BS858" s="17"/>
      <c r="BT858" s="17"/>
      <c r="BU858" s="17"/>
      <c r="BV858" s="17"/>
      <c r="BW858" s="17"/>
      <c r="BX858" s="17"/>
      <c r="BY858" s="17"/>
      <c r="BZ858" s="17"/>
      <c r="CA858" s="17"/>
      <c r="CB858" s="17"/>
      <c r="CC858" s="17"/>
      <c r="CD858" s="17"/>
      <c r="CE858" s="17"/>
      <c r="CF858" s="17"/>
      <c r="CG858" s="17"/>
      <c r="CH858" s="17"/>
      <c r="CI858" s="17"/>
      <c r="CJ858" s="17"/>
      <c r="CK858" s="17"/>
      <c r="CL858" s="17"/>
    </row>
    <row r="859" spans="19:90" x14ac:dyDescent="0.25"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  <c r="BI859" s="17"/>
      <c r="BJ859" s="17"/>
      <c r="BK859" s="17"/>
      <c r="BL859" s="17"/>
      <c r="BM859" s="17"/>
      <c r="BN859" s="17"/>
      <c r="BO859" s="17"/>
      <c r="BP859" s="17"/>
      <c r="BQ859" s="17"/>
      <c r="BR859" s="17"/>
      <c r="BS859" s="17"/>
      <c r="BT859" s="17"/>
      <c r="BU859" s="17"/>
      <c r="BV859" s="17"/>
      <c r="BW859" s="17"/>
      <c r="BX859" s="17"/>
      <c r="BY859" s="17"/>
      <c r="BZ859" s="17"/>
      <c r="CA859" s="17"/>
      <c r="CB859" s="17"/>
      <c r="CC859" s="17"/>
      <c r="CD859" s="17"/>
      <c r="CE859" s="17"/>
      <c r="CF859" s="17"/>
      <c r="CG859" s="17"/>
      <c r="CH859" s="17"/>
      <c r="CI859" s="17"/>
      <c r="CJ859" s="17"/>
      <c r="CK859" s="17"/>
      <c r="CL859" s="17"/>
    </row>
    <row r="860" spans="19:90" x14ac:dyDescent="0.25"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7"/>
      <c r="BE860" s="17"/>
      <c r="BF860" s="17"/>
      <c r="BG860" s="17"/>
      <c r="BH860" s="17"/>
      <c r="BI860" s="17"/>
      <c r="BJ860" s="17"/>
      <c r="BK860" s="17"/>
      <c r="BL860" s="17"/>
      <c r="BM860" s="17"/>
      <c r="BN860" s="17"/>
      <c r="BO860" s="17"/>
      <c r="BP860" s="17"/>
      <c r="BQ860" s="17"/>
      <c r="BR860" s="17"/>
      <c r="BS860" s="17"/>
      <c r="BT860" s="17"/>
      <c r="BU860" s="17"/>
      <c r="BV860" s="17"/>
      <c r="BW860" s="17"/>
      <c r="BX860" s="17"/>
      <c r="BY860" s="17"/>
      <c r="BZ860" s="17"/>
      <c r="CA860" s="17"/>
      <c r="CB860" s="17"/>
      <c r="CC860" s="17"/>
      <c r="CD860" s="17"/>
      <c r="CE860" s="17"/>
      <c r="CF860" s="17"/>
      <c r="CG860" s="17"/>
      <c r="CH860" s="17"/>
      <c r="CI860" s="17"/>
      <c r="CJ860" s="17"/>
      <c r="CK860" s="17"/>
      <c r="CL860" s="17"/>
    </row>
    <row r="861" spans="19:90" x14ac:dyDescent="0.25"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</row>
    <row r="862" spans="19:90" x14ac:dyDescent="0.25"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</row>
    <row r="863" spans="19:90" x14ac:dyDescent="0.25"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  <c r="BI863" s="17"/>
      <c r="BJ863" s="17"/>
      <c r="BK863" s="17"/>
      <c r="BL863" s="17"/>
      <c r="BM863" s="17"/>
      <c r="BN863" s="17"/>
      <c r="BO863" s="17"/>
      <c r="BP863" s="17"/>
      <c r="BQ863" s="17"/>
      <c r="BR863" s="17"/>
      <c r="BS863" s="17"/>
      <c r="BT863" s="17"/>
      <c r="BU863" s="17"/>
      <c r="BV863" s="17"/>
      <c r="BW863" s="17"/>
      <c r="BX863" s="17"/>
      <c r="BY863" s="17"/>
      <c r="BZ863" s="17"/>
      <c r="CA863" s="17"/>
      <c r="CB863" s="17"/>
      <c r="CC863" s="17"/>
      <c r="CD863" s="17"/>
      <c r="CE863" s="17"/>
      <c r="CF863" s="17"/>
      <c r="CG863" s="17"/>
      <c r="CH863" s="17"/>
      <c r="CI863" s="17"/>
      <c r="CJ863" s="17"/>
      <c r="CK863" s="17"/>
      <c r="CL863" s="17"/>
    </row>
    <row r="864" spans="19:90" x14ac:dyDescent="0.25"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7"/>
      <c r="BE864" s="17"/>
      <c r="BF864" s="17"/>
      <c r="BG864" s="17"/>
      <c r="BH864" s="17"/>
      <c r="BI864" s="17"/>
      <c r="BJ864" s="17"/>
      <c r="BK864" s="17"/>
      <c r="BL864" s="17"/>
      <c r="BM864" s="17"/>
      <c r="BN864" s="17"/>
      <c r="BO864" s="17"/>
      <c r="BP864" s="17"/>
      <c r="BQ864" s="17"/>
      <c r="BR864" s="17"/>
      <c r="BS864" s="17"/>
      <c r="BT864" s="17"/>
      <c r="BU864" s="17"/>
      <c r="BV864" s="17"/>
      <c r="BW864" s="17"/>
      <c r="BX864" s="17"/>
      <c r="BY864" s="17"/>
      <c r="BZ864" s="17"/>
      <c r="CA864" s="17"/>
      <c r="CB864" s="17"/>
      <c r="CC864" s="17"/>
      <c r="CD864" s="17"/>
      <c r="CE864" s="17"/>
      <c r="CF864" s="17"/>
      <c r="CG864" s="17"/>
      <c r="CH864" s="17"/>
      <c r="CI864" s="17"/>
      <c r="CJ864" s="17"/>
      <c r="CK864" s="17"/>
      <c r="CL864" s="17"/>
    </row>
    <row r="865" spans="19:90" x14ac:dyDescent="0.25"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  <c r="BI865" s="17"/>
      <c r="BJ865" s="17"/>
      <c r="BK865" s="17"/>
      <c r="BL865" s="17"/>
      <c r="BM865" s="17"/>
      <c r="BN865" s="17"/>
      <c r="BO865" s="17"/>
      <c r="BP865" s="17"/>
      <c r="BQ865" s="17"/>
      <c r="BR865" s="17"/>
      <c r="BS865" s="17"/>
      <c r="BT865" s="17"/>
      <c r="BU865" s="17"/>
      <c r="BV865" s="17"/>
      <c r="BW865" s="17"/>
      <c r="BX865" s="17"/>
      <c r="BY865" s="17"/>
      <c r="BZ865" s="17"/>
      <c r="CA865" s="17"/>
      <c r="CB865" s="17"/>
      <c r="CC865" s="17"/>
      <c r="CD865" s="17"/>
      <c r="CE865" s="17"/>
      <c r="CF865" s="17"/>
      <c r="CG865" s="17"/>
      <c r="CH865" s="17"/>
      <c r="CI865" s="17"/>
      <c r="CJ865" s="17"/>
      <c r="CK865" s="17"/>
      <c r="CL865" s="17"/>
    </row>
    <row r="866" spans="19:90" x14ac:dyDescent="0.25"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</row>
    <row r="867" spans="19:90" x14ac:dyDescent="0.25"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</row>
    <row r="868" spans="19:90" x14ac:dyDescent="0.25"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R868" s="17"/>
      <c r="BS868" s="17"/>
      <c r="BT868" s="17"/>
      <c r="BU868" s="17"/>
      <c r="BV868" s="17"/>
      <c r="BW868" s="17"/>
      <c r="BX868" s="17"/>
      <c r="BY868" s="17"/>
      <c r="BZ868" s="17"/>
      <c r="CA868" s="17"/>
      <c r="CB868" s="17"/>
      <c r="CC868" s="17"/>
      <c r="CD868" s="17"/>
      <c r="CE868" s="17"/>
      <c r="CF868" s="17"/>
      <c r="CG868" s="17"/>
      <c r="CH868" s="17"/>
      <c r="CI868" s="17"/>
      <c r="CJ868" s="17"/>
      <c r="CK868" s="17"/>
      <c r="CL868" s="17"/>
    </row>
    <row r="869" spans="19:90" x14ac:dyDescent="0.25"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R869" s="17"/>
      <c r="BS869" s="17"/>
      <c r="BT869" s="17"/>
      <c r="BU869" s="17"/>
      <c r="BV869" s="17"/>
      <c r="BW869" s="17"/>
      <c r="BX869" s="17"/>
      <c r="BY869" s="17"/>
      <c r="BZ869" s="17"/>
      <c r="CA869" s="17"/>
      <c r="CB869" s="17"/>
      <c r="CC869" s="17"/>
      <c r="CD869" s="17"/>
      <c r="CE869" s="17"/>
      <c r="CF869" s="17"/>
      <c r="CG869" s="17"/>
      <c r="CH869" s="17"/>
      <c r="CI869" s="17"/>
      <c r="CJ869" s="17"/>
      <c r="CK869" s="17"/>
      <c r="CL869" s="17"/>
    </row>
    <row r="870" spans="19:90" x14ac:dyDescent="0.25"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  <c r="BI870" s="17"/>
      <c r="BJ870" s="17"/>
      <c r="BK870" s="17"/>
      <c r="BL870" s="17"/>
      <c r="BM870" s="17"/>
      <c r="BN870" s="17"/>
      <c r="BO870" s="17"/>
      <c r="BP870" s="17"/>
      <c r="BQ870" s="17"/>
      <c r="BR870" s="17"/>
      <c r="BS870" s="17"/>
      <c r="BT870" s="17"/>
      <c r="BU870" s="17"/>
      <c r="BV870" s="17"/>
      <c r="BW870" s="17"/>
      <c r="BX870" s="17"/>
      <c r="BY870" s="17"/>
      <c r="BZ870" s="17"/>
      <c r="CA870" s="17"/>
      <c r="CB870" s="17"/>
      <c r="CC870" s="17"/>
      <c r="CD870" s="17"/>
      <c r="CE870" s="17"/>
      <c r="CF870" s="17"/>
      <c r="CG870" s="17"/>
      <c r="CH870" s="17"/>
      <c r="CI870" s="17"/>
      <c r="CJ870" s="17"/>
      <c r="CK870" s="17"/>
      <c r="CL870" s="17"/>
    </row>
    <row r="871" spans="19:90" x14ac:dyDescent="0.25"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</row>
    <row r="872" spans="19:90" x14ac:dyDescent="0.25"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</row>
    <row r="873" spans="19:90" x14ac:dyDescent="0.25"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  <c r="BI873" s="17"/>
      <c r="BJ873" s="17"/>
      <c r="BK873" s="17"/>
      <c r="BL873" s="17"/>
      <c r="BM873" s="17"/>
      <c r="BN873" s="17"/>
      <c r="BO873" s="17"/>
      <c r="BP873" s="17"/>
      <c r="BQ873" s="17"/>
      <c r="BR873" s="17"/>
      <c r="BS873" s="17"/>
      <c r="BT873" s="17"/>
      <c r="BU873" s="17"/>
      <c r="BV873" s="17"/>
      <c r="BW873" s="17"/>
      <c r="BX873" s="17"/>
      <c r="BY873" s="17"/>
      <c r="BZ873" s="17"/>
      <c r="CA873" s="17"/>
      <c r="CB873" s="17"/>
      <c r="CC873" s="17"/>
      <c r="CD873" s="17"/>
      <c r="CE873" s="17"/>
      <c r="CF873" s="17"/>
      <c r="CG873" s="17"/>
      <c r="CH873" s="17"/>
      <c r="CI873" s="17"/>
      <c r="CJ873" s="17"/>
      <c r="CK873" s="17"/>
      <c r="CL873" s="17"/>
    </row>
    <row r="874" spans="19:90" x14ac:dyDescent="0.25"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  <c r="BO874" s="17"/>
      <c r="BP874" s="17"/>
      <c r="BQ874" s="17"/>
      <c r="BR874" s="17"/>
      <c r="BS874" s="17"/>
      <c r="BT874" s="17"/>
      <c r="BU874" s="17"/>
      <c r="BV874" s="17"/>
      <c r="BW874" s="17"/>
      <c r="BX874" s="17"/>
      <c r="BY874" s="17"/>
      <c r="BZ874" s="17"/>
      <c r="CA874" s="17"/>
      <c r="CB874" s="17"/>
      <c r="CC874" s="17"/>
      <c r="CD874" s="17"/>
      <c r="CE874" s="17"/>
      <c r="CF874" s="17"/>
      <c r="CG874" s="17"/>
      <c r="CH874" s="17"/>
      <c r="CI874" s="17"/>
      <c r="CJ874" s="17"/>
      <c r="CK874" s="17"/>
      <c r="CL874" s="17"/>
    </row>
    <row r="875" spans="19:90" x14ac:dyDescent="0.25"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  <c r="BO875" s="17"/>
      <c r="BP875" s="17"/>
      <c r="BQ875" s="17"/>
      <c r="BR875" s="17"/>
      <c r="BS875" s="17"/>
      <c r="BT875" s="17"/>
      <c r="BU875" s="17"/>
      <c r="BV875" s="17"/>
      <c r="BW875" s="17"/>
      <c r="BX875" s="17"/>
      <c r="BY875" s="17"/>
      <c r="BZ875" s="17"/>
      <c r="CA875" s="17"/>
      <c r="CB875" s="17"/>
      <c r="CC875" s="17"/>
      <c r="CD875" s="17"/>
      <c r="CE875" s="17"/>
      <c r="CF875" s="17"/>
      <c r="CG875" s="17"/>
      <c r="CH875" s="17"/>
      <c r="CI875" s="17"/>
      <c r="CJ875" s="17"/>
      <c r="CK875" s="17"/>
      <c r="CL875" s="17"/>
    </row>
    <row r="876" spans="19:90" x14ac:dyDescent="0.25"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</row>
    <row r="877" spans="19:90" x14ac:dyDescent="0.25"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</row>
    <row r="878" spans="19:90" x14ac:dyDescent="0.25"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  <c r="BO878" s="17"/>
      <c r="BP878" s="17"/>
      <c r="BQ878" s="17"/>
      <c r="BR878" s="17"/>
      <c r="BS878" s="17"/>
      <c r="BT878" s="17"/>
      <c r="BU878" s="17"/>
      <c r="BV878" s="17"/>
      <c r="BW878" s="17"/>
      <c r="BX878" s="17"/>
      <c r="BY878" s="17"/>
      <c r="BZ878" s="17"/>
      <c r="CA878" s="17"/>
      <c r="CB878" s="17"/>
      <c r="CC878" s="17"/>
      <c r="CD878" s="17"/>
      <c r="CE878" s="17"/>
      <c r="CF878" s="17"/>
      <c r="CG878" s="17"/>
      <c r="CH878" s="17"/>
      <c r="CI878" s="17"/>
      <c r="CJ878" s="17"/>
      <c r="CK878" s="17"/>
      <c r="CL878" s="17"/>
    </row>
    <row r="879" spans="19:90" x14ac:dyDescent="0.25"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  <c r="BI879" s="17"/>
      <c r="BJ879" s="17"/>
      <c r="BK879" s="17"/>
      <c r="BL879" s="17"/>
      <c r="BM879" s="17"/>
      <c r="BN879" s="17"/>
      <c r="BO879" s="17"/>
      <c r="BP879" s="17"/>
      <c r="BQ879" s="17"/>
      <c r="BR879" s="17"/>
      <c r="BS879" s="17"/>
      <c r="BT879" s="17"/>
      <c r="BU879" s="17"/>
      <c r="BV879" s="17"/>
      <c r="BW879" s="17"/>
      <c r="BX879" s="17"/>
      <c r="BY879" s="17"/>
      <c r="BZ879" s="17"/>
      <c r="CA879" s="17"/>
      <c r="CB879" s="17"/>
      <c r="CC879" s="17"/>
      <c r="CD879" s="17"/>
      <c r="CE879" s="17"/>
      <c r="CF879" s="17"/>
      <c r="CG879" s="17"/>
      <c r="CH879" s="17"/>
      <c r="CI879" s="17"/>
      <c r="CJ879" s="17"/>
      <c r="CK879" s="17"/>
      <c r="CL879" s="17"/>
    </row>
    <row r="880" spans="19:90" x14ac:dyDescent="0.25"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  <c r="BO880" s="17"/>
      <c r="BP880" s="17"/>
      <c r="BQ880" s="17"/>
      <c r="BR880" s="17"/>
      <c r="BS880" s="17"/>
      <c r="BT880" s="17"/>
      <c r="BU880" s="17"/>
      <c r="BV880" s="17"/>
      <c r="BW880" s="17"/>
      <c r="BX880" s="17"/>
      <c r="BY880" s="17"/>
      <c r="BZ880" s="17"/>
      <c r="CA880" s="17"/>
      <c r="CB880" s="17"/>
      <c r="CC880" s="17"/>
      <c r="CD880" s="17"/>
      <c r="CE880" s="17"/>
      <c r="CF880" s="17"/>
      <c r="CG880" s="17"/>
      <c r="CH880" s="17"/>
      <c r="CI880" s="17"/>
      <c r="CJ880" s="17"/>
      <c r="CK880" s="17"/>
      <c r="CL880" s="17"/>
    </row>
    <row r="881" spans="19:90" x14ac:dyDescent="0.25"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/>
      <c r="BZ881" s="17"/>
      <c r="CA881" s="17"/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</row>
    <row r="882" spans="19:90" x14ac:dyDescent="0.25"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</row>
    <row r="883" spans="19:90" x14ac:dyDescent="0.25"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  <c r="BO883" s="17"/>
      <c r="BP883" s="17"/>
      <c r="BQ883" s="17"/>
      <c r="BR883" s="17"/>
      <c r="BS883" s="17"/>
      <c r="BT883" s="17"/>
      <c r="BU883" s="17"/>
      <c r="BV883" s="17"/>
      <c r="BW883" s="17"/>
      <c r="BX883" s="17"/>
      <c r="BY883" s="17"/>
      <c r="BZ883" s="17"/>
      <c r="CA883" s="17"/>
      <c r="CB883" s="17"/>
      <c r="CC883" s="17"/>
      <c r="CD883" s="17"/>
      <c r="CE883" s="17"/>
      <c r="CF883" s="17"/>
      <c r="CG883" s="17"/>
      <c r="CH883" s="17"/>
      <c r="CI883" s="17"/>
      <c r="CJ883" s="17"/>
      <c r="CK883" s="17"/>
      <c r="CL883" s="17"/>
    </row>
    <row r="884" spans="19:90" x14ac:dyDescent="0.25"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  <c r="BO884" s="17"/>
      <c r="BP884" s="17"/>
      <c r="BQ884" s="17"/>
      <c r="BR884" s="17"/>
      <c r="BS884" s="17"/>
      <c r="BT884" s="17"/>
      <c r="BU884" s="17"/>
      <c r="BV884" s="17"/>
      <c r="BW884" s="17"/>
      <c r="BX884" s="17"/>
      <c r="BY884" s="17"/>
      <c r="BZ884" s="17"/>
      <c r="CA884" s="17"/>
      <c r="CB884" s="17"/>
      <c r="CC884" s="17"/>
      <c r="CD884" s="17"/>
      <c r="CE884" s="17"/>
      <c r="CF884" s="17"/>
      <c r="CG884" s="17"/>
      <c r="CH884" s="17"/>
      <c r="CI884" s="17"/>
      <c r="CJ884" s="17"/>
      <c r="CK884" s="17"/>
      <c r="CL884" s="17"/>
    </row>
    <row r="885" spans="19:90" x14ac:dyDescent="0.25"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  <c r="BI885" s="17"/>
      <c r="BJ885" s="17"/>
      <c r="BK885" s="17"/>
      <c r="BL885" s="17"/>
      <c r="BM885" s="17"/>
      <c r="BN885" s="17"/>
      <c r="BO885" s="17"/>
      <c r="BP885" s="17"/>
      <c r="BQ885" s="17"/>
      <c r="BR885" s="17"/>
      <c r="BS885" s="17"/>
      <c r="BT885" s="17"/>
      <c r="BU885" s="17"/>
      <c r="BV885" s="17"/>
      <c r="BW885" s="17"/>
      <c r="BX885" s="17"/>
      <c r="BY885" s="17"/>
      <c r="BZ885" s="17"/>
      <c r="CA885" s="17"/>
      <c r="CB885" s="17"/>
      <c r="CC885" s="17"/>
      <c r="CD885" s="17"/>
      <c r="CE885" s="17"/>
      <c r="CF885" s="17"/>
      <c r="CG885" s="17"/>
      <c r="CH885" s="17"/>
      <c r="CI885" s="17"/>
      <c r="CJ885" s="17"/>
      <c r="CK885" s="17"/>
      <c r="CL885" s="17"/>
    </row>
    <row r="886" spans="19:90" x14ac:dyDescent="0.25"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/>
      <c r="BZ886" s="17"/>
      <c r="CA886" s="17"/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</row>
    <row r="887" spans="19:90" x14ac:dyDescent="0.25"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/>
      <c r="BZ887" s="17"/>
      <c r="CA887" s="17"/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</row>
    <row r="888" spans="19:90" x14ac:dyDescent="0.25"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  <c r="BI888" s="17"/>
      <c r="BJ888" s="17"/>
      <c r="BK888" s="17"/>
      <c r="BL888" s="17"/>
      <c r="BM888" s="17"/>
      <c r="BN888" s="17"/>
      <c r="BO888" s="17"/>
      <c r="BP888" s="17"/>
      <c r="BQ888" s="17"/>
      <c r="BR888" s="17"/>
      <c r="BS888" s="17"/>
      <c r="BT888" s="17"/>
      <c r="BU888" s="17"/>
      <c r="BV888" s="17"/>
      <c r="BW888" s="17"/>
      <c r="BX888" s="17"/>
      <c r="BY888" s="17"/>
      <c r="BZ888" s="17"/>
      <c r="CA888" s="17"/>
      <c r="CB888" s="17"/>
      <c r="CC888" s="17"/>
      <c r="CD888" s="17"/>
      <c r="CE888" s="17"/>
      <c r="CF888" s="17"/>
      <c r="CG888" s="17"/>
      <c r="CH888" s="17"/>
      <c r="CI888" s="17"/>
      <c r="CJ888" s="17"/>
      <c r="CK888" s="17"/>
      <c r="CL888" s="17"/>
    </row>
    <row r="889" spans="19:90" x14ac:dyDescent="0.25"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  <c r="BI889" s="17"/>
      <c r="BJ889" s="17"/>
      <c r="BK889" s="17"/>
      <c r="BL889" s="17"/>
      <c r="BM889" s="17"/>
      <c r="BN889" s="17"/>
      <c r="BO889" s="17"/>
      <c r="BP889" s="17"/>
      <c r="BQ889" s="17"/>
      <c r="BR889" s="17"/>
      <c r="BS889" s="17"/>
      <c r="BT889" s="17"/>
      <c r="BU889" s="17"/>
      <c r="BV889" s="17"/>
      <c r="BW889" s="17"/>
      <c r="BX889" s="17"/>
      <c r="BY889" s="17"/>
      <c r="BZ889" s="17"/>
      <c r="CA889" s="17"/>
      <c r="CB889" s="17"/>
      <c r="CC889" s="17"/>
      <c r="CD889" s="17"/>
      <c r="CE889" s="17"/>
      <c r="CF889" s="17"/>
      <c r="CG889" s="17"/>
      <c r="CH889" s="17"/>
      <c r="CI889" s="17"/>
      <c r="CJ889" s="17"/>
      <c r="CK889" s="17"/>
      <c r="CL889" s="17"/>
    </row>
    <row r="890" spans="19:90" x14ac:dyDescent="0.25"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R890" s="17"/>
      <c r="BS890" s="17"/>
      <c r="BT890" s="17"/>
      <c r="BU890" s="17"/>
      <c r="BV890" s="17"/>
      <c r="BW890" s="17"/>
      <c r="BX890" s="17"/>
      <c r="BY890" s="17"/>
      <c r="BZ890" s="17"/>
      <c r="CA890" s="17"/>
      <c r="CB890" s="17"/>
      <c r="CC890" s="17"/>
      <c r="CD890" s="17"/>
      <c r="CE890" s="17"/>
      <c r="CF890" s="17"/>
      <c r="CG890" s="17"/>
      <c r="CH890" s="17"/>
      <c r="CI890" s="17"/>
      <c r="CJ890" s="17"/>
      <c r="CK890" s="17"/>
      <c r="CL890" s="17"/>
    </row>
    <row r="891" spans="19:90" x14ac:dyDescent="0.25"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  <c r="BT891" s="17"/>
      <c r="BU891" s="17"/>
      <c r="BV891" s="17"/>
      <c r="BW891" s="17"/>
      <c r="BX891" s="17"/>
      <c r="BY891" s="17"/>
      <c r="BZ891" s="17"/>
      <c r="CA891" s="17"/>
      <c r="CB891" s="17"/>
      <c r="CC891" s="17"/>
      <c r="CD891" s="17"/>
      <c r="CE891" s="17"/>
      <c r="CF891" s="17"/>
      <c r="CG891" s="17"/>
      <c r="CH891" s="17"/>
      <c r="CI891" s="17"/>
      <c r="CJ891" s="17"/>
      <c r="CK891" s="17"/>
      <c r="CL891" s="17"/>
    </row>
    <row r="892" spans="19:90" x14ac:dyDescent="0.25"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  <c r="BT892" s="17"/>
      <c r="BU892" s="17"/>
      <c r="BV892" s="17"/>
      <c r="BW892" s="17"/>
      <c r="BX892" s="17"/>
      <c r="BY892" s="17"/>
      <c r="BZ892" s="17"/>
      <c r="CA892" s="17"/>
      <c r="CB892" s="17"/>
      <c r="CC892" s="17"/>
      <c r="CD892" s="17"/>
      <c r="CE892" s="17"/>
      <c r="CF892" s="17"/>
      <c r="CG892" s="17"/>
      <c r="CH892" s="17"/>
      <c r="CI892" s="17"/>
      <c r="CJ892" s="17"/>
      <c r="CK892" s="17"/>
      <c r="CL892" s="17"/>
    </row>
    <row r="893" spans="19:90" x14ac:dyDescent="0.25"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7"/>
      <c r="BE893" s="17"/>
      <c r="BF893" s="17"/>
      <c r="BG893" s="17"/>
      <c r="BH893" s="17"/>
      <c r="BI893" s="17"/>
      <c r="BJ893" s="17"/>
      <c r="BK893" s="17"/>
      <c r="BL893" s="17"/>
      <c r="BM893" s="17"/>
      <c r="BN893" s="17"/>
      <c r="BO893" s="17"/>
      <c r="BP893" s="17"/>
      <c r="BQ893" s="17"/>
      <c r="BR893" s="17"/>
      <c r="BS893" s="17"/>
      <c r="BT893" s="17"/>
      <c r="BU893" s="17"/>
      <c r="BV893" s="17"/>
      <c r="BW893" s="17"/>
      <c r="BX893" s="17"/>
      <c r="BY893" s="17"/>
      <c r="BZ893" s="17"/>
      <c r="CA893" s="17"/>
      <c r="CB893" s="17"/>
      <c r="CC893" s="17"/>
      <c r="CD893" s="17"/>
      <c r="CE893" s="17"/>
      <c r="CF893" s="17"/>
      <c r="CG893" s="17"/>
      <c r="CH893" s="17"/>
      <c r="CI893" s="17"/>
      <c r="CJ893" s="17"/>
      <c r="CK893" s="17"/>
      <c r="CL893" s="17"/>
    </row>
    <row r="894" spans="19:90" x14ac:dyDescent="0.25"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  <c r="AS894" s="17"/>
      <c r="AT894" s="17"/>
      <c r="AU894" s="17"/>
      <c r="AV894" s="17"/>
      <c r="AW894" s="17"/>
      <c r="AX894" s="17"/>
      <c r="AY894" s="17"/>
      <c r="AZ894" s="17"/>
      <c r="BA894" s="17"/>
      <c r="BB894" s="17"/>
      <c r="BC894" s="17"/>
      <c r="BD894" s="17"/>
      <c r="BE894" s="17"/>
      <c r="BF894" s="17"/>
      <c r="BG894" s="17"/>
      <c r="BH894" s="17"/>
      <c r="BI894" s="17"/>
      <c r="BJ894" s="17"/>
      <c r="BK894" s="17"/>
      <c r="BL894" s="17"/>
      <c r="BM894" s="17"/>
      <c r="BN894" s="17"/>
      <c r="BO894" s="17"/>
      <c r="BP894" s="17"/>
      <c r="BQ894" s="17"/>
      <c r="BR894" s="17"/>
      <c r="BS894" s="17"/>
      <c r="BT894" s="17"/>
      <c r="BU894" s="17"/>
      <c r="BV894" s="17"/>
      <c r="BW894" s="17"/>
      <c r="BX894" s="17"/>
      <c r="BY894" s="17"/>
      <c r="BZ894" s="17"/>
      <c r="CA894" s="17"/>
      <c r="CB894" s="17"/>
      <c r="CC894" s="17"/>
      <c r="CD894" s="17"/>
      <c r="CE894" s="17"/>
      <c r="CF894" s="17"/>
      <c r="CG894" s="17"/>
      <c r="CH894" s="17"/>
      <c r="CI894" s="17"/>
      <c r="CJ894" s="17"/>
      <c r="CK894" s="17"/>
      <c r="CL894" s="17"/>
    </row>
    <row r="895" spans="19:90" x14ac:dyDescent="0.25"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7"/>
      <c r="BE895" s="17"/>
      <c r="BF895" s="17"/>
      <c r="BG895" s="17"/>
      <c r="BH895" s="17"/>
      <c r="BI895" s="17"/>
      <c r="BJ895" s="17"/>
      <c r="BK895" s="17"/>
      <c r="BL895" s="17"/>
      <c r="BM895" s="17"/>
      <c r="BN895" s="17"/>
      <c r="BO895" s="17"/>
      <c r="BP895" s="17"/>
      <c r="BQ895" s="17"/>
      <c r="BR895" s="17"/>
      <c r="BS895" s="17"/>
      <c r="BT895" s="17"/>
      <c r="BU895" s="17"/>
      <c r="BV895" s="17"/>
      <c r="BW895" s="17"/>
      <c r="BX895" s="17"/>
      <c r="BY895" s="17"/>
      <c r="BZ895" s="17"/>
      <c r="CA895" s="17"/>
      <c r="CB895" s="17"/>
      <c r="CC895" s="17"/>
      <c r="CD895" s="17"/>
      <c r="CE895" s="17"/>
      <c r="CF895" s="17"/>
      <c r="CG895" s="17"/>
      <c r="CH895" s="17"/>
      <c r="CI895" s="17"/>
      <c r="CJ895" s="17"/>
      <c r="CK895" s="17"/>
      <c r="CL895" s="17"/>
    </row>
    <row r="896" spans="19:90" x14ac:dyDescent="0.25"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</row>
    <row r="897" spans="19:90" x14ac:dyDescent="0.25"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  <c r="BT897" s="17"/>
      <c r="BU897" s="17"/>
      <c r="BV897" s="17"/>
      <c r="BW897" s="17"/>
      <c r="BX897" s="17"/>
      <c r="BY897" s="17"/>
      <c r="BZ897" s="17"/>
      <c r="CA897" s="17"/>
      <c r="CB897" s="17"/>
      <c r="CC897" s="17"/>
      <c r="CD897" s="17"/>
      <c r="CE897" s="17"/>
      <c r="CF897" s="17"/>
      <c r="CG897" s="17"/>
      <c r="CH897" s="17"/>
      <c r="CI897" s="17"/>
      <c r="CJ897" s="17"/>
      <c r="CK897" s="17"/>
      <c r="CL897" s="17"/>
    </row>
    <row r="898" spans="19:90" x14ac:dyDescent="0.25"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7"/>
      <c r="BE898" s="17"/>
      <c r="BF898" s="17"/>
      <c r="BG898" s="17"/>
      <c r="BH898" s="17"/>
      <c r="BI898" s="17"/>
      <c r="BJ898" s="17"/>
      <c r="BK898" s="17"/>
      <c r="BL898" s="17"/>
      <c r="BM898" s="17"/>
      <c r="BN898" s="17"/>
      <c r="BO898" s="17"/>
      <c r="BP898" s="17"/>
      <c r="BQ898" s="17"/>
      <c r="BR898" s="17"/>
      <c r="BS898" s="17"/>
      <c r="BT898" s="17"/>
      <c r="BU898" s="17"/>
      <c r="BV898" s="17"/>
      <c r="BW898" s="17"/>
      <c r="BX898" s="17"/>
      <c r="BY898" s="17"/>
      <c r="BZ898" s="17"/>
      <c r="CA898" s="17"/>
      <c r="CB898" s="17"/>
      <c r="CC898" s="17"/>
      <c r="CD898" s="17"/>
      <c r="CE898" s="17"/>
      <c r="CF898" s="17"/>
      <c r="CG898" s="17"/>
      <c r="CH898" s="17"/>
      <c r="CI898" s="17"/>
      <c r="CJ898" s="17"/>
      <c r="CK898" s="17"/>
      <c r="CL898" s="17"/>
    </row>
    <row r="899" spans="19:90" x14ac:dyDescent="0.25"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7"/>
      <c r="BE899" s="17"/>
      <c r="BF899" s="17"/>
      <c r="BG899" s="17"/>
      <c r="BH899" s="17"/>
      <c r="BI899" s="17"/>
      <c r="BJ899" s="17"/>
      <c r="BK899" s="17"/>
      <c r="BL899" s="17"/>
      <c r="BM899" s="17"/>
      <c r="BN899" s="17"/>
      <c r="BO899" s="17"/>
      <c r="BP899" s="17"/>
      <c r="BQ899" s="17"/>
      <c r="BR899" s="17"/>
      <c r="BS899" s="17"/>
      <c r="BT899" s="17"/>
      <c r="BU899" s="17"/>
      <c r="BV899" s="17"/>
      <c r="BW899" s="17"/>
      <c r="BX899" s="17"/>
      <c r="BY899" s="17"/>
      <c r="BZ899" s="17"/>
      <c r="CA899" s="17"/>
      <c r="CB899" s="17"/>
      <c r="CC899" s="17"/>
      <c r="CD899" s="17"/>
      <c r="CE899" s="17"/>
      <c r="CF899" s="17"/>
      <c r="CG899" s="17"/>
      <c r="CH899" s="17"/>
      <c r="CI899" s="17"/>
      <c r="CJ899" s="17"/>
      <c r="CK899" s="17"/>
      <c r="CL899" s="17"/>
    </row>
    <row r="900" spans="19:90" x14ac:dyDescent="0.25"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/>
      <c r="CF900" s="17"/>
      <c r="CG900" s="17"/>
      <c r="CH900" s="17"/>
      <c r="CI900" s="17"/>
      <c r="CJ900" s="17"/>
      <c r="CK900" s="17"/>
      <c r="CL900" s="17"/>
    </row>
    <row r="901" spans="19:90" x14ac:dyDescent="0.25"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  <c r="BT901" s="17"/>
      <c r="BU901" s="17"/>
      <c r="BV901" s="17"/>
      <c r="BW901" s="17"/>
      <c r="BX901" s="17"/>
      <c r="BY901" s="17"/>
      <c r="BZ901" s="17"/>
      <c r="CA901" s="17"/>
      <c r="CB901" s="17"/>
      <c r="CC901" s="17"/>
      <c r="CD901" s="17"/>
      <c r="CE901" s="17"/>
      <c r="CF901" s="17"/>
      <c r="CG901" s="17"/>
      <c r="CH901" s="17"/>
      <c r="CI901" s="17"/>
      <c r="CJ901" s="17"/>
      <c r="CK901" s="17"/>
      <c r="CL901" s="17"/>
    </row>
    <row r="902" spans="19:90" x14ac:dyDescent="0.25"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7"/>
      <c r="BE902" s="17"/>
      <c r="BF902" s="17"/>
      <c r="BG902" s="17"/>
      <c r="BH902" s="17"/>
      <c r="BI902" s="17"/>
      <c r="BJ902" s="17"/>
      <c r="BK902" s="17"/>
      <c r="BL902" s="17"/>
      <c r="BM902" s="17"/>
      <c r="BN902" s="17"/>
      <c r="BO902" s="17"/>
      <c r="BP902" s="17"/>
      <c r="BQ902" s="17"/>
      <c r="BR902" s="17"/>
      <c r="BS902" s="17"/>
      <c r="BT902" s="17"/>
      <c r="BU902" s="17"/>
      <c r="BV902" s="17"/>
      <c r="BW902" s="17"/>
      <c r="BX902" s="17"/>
      <c r="BY902" s="17"/>
      <c r="BZ902" s="17"/>
      <c r="CA902" s="17"/>
      <c r="CB902" s="17"/>
      <c r="CC902" s="17"/>
      <c r="CD902" s="17"/>
      <c r="CE902" s="17"/>
      <c r="CF902" s="17"/>
      <c r="CG902" s="17"/>
      <c r="CH902" s="17"/>
      <c r="CI902" s="17"/>
      <c r="CJ902" s="17"/>
      <c r="CK902" s="17"/>
      <c r="CL902" s="17"/>
    </row>
    <row r="903" spans="19:90" x14ac:dyDescent="0.25"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  <c r="AS903" s="17"/>
      <c r="AT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7"/>
      <c r="BE903" s="17"/>
      <c r="BF903" s="17"/>
      <c r="BG903" s="17"/>
      <c r="BH903" s="17"/>
      <c r="BI903" s="17"/>
      <c r="BJ903" s="17"/>
      <c r="BK903" s="17"/>
      <c r="BL903" s="17"/>
      <c r="BM903" s="17"/>
      <c r="BN903" s="17"/>
      <c r="BO903" s="17"/>
      <c r="BP903" s="17"/>
      <c r="BQ903" s="17"/>
      <c r="BR903" s="17"/>
      <c r="BS903" s="17"/>
      <c r="BT903" s="17"/>
      <c r="BU903" s="17"/>
      <c r="BV903" s="17"/>
      <c r="BW903" s="17"/>
      <c r="BX903" s="17"/>
      <c r="BY903" s="17"/>
      <c r="BZ903" s="17"/>
      <c r="CA903" s="17"/>
      <c r="CB903" s="17"/>
      <c r="CC903" s="17"/>
      <c r="CD903" s="17"/>
      <c r="CE903" s="17"/>
      <c r="CF903" s="17"/>
      <c r="CG903" s="17"/>
      <c r="CH903" s="17"/>
      <c r="CI903" s="17"/>
      <c r="CJ903" s="17"/>
      <c r="CK903" s="17"/>
      <c r="CL903" s="17"/>
    </row>
    <row r="904" spans="19:90" x14ac:dyDescent="0.25"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  <c r="BI904" s="17"/>
      <c r="BJ904" s="17"/>
      <c r="BK904" s="17"/>
      <c r="BL904" s="17"/>
      <c r="BM904" s="17"/>
      <c r="BN904" s="17"/>
      <c r="BO904" s="17"/>
      <c r="BP904" s="17"/>
      <c r="BQ904" s="17"/>
      <c r="BR904" s="17"/>
      <c r="BS904" s="17"/>
      <c r="BT904" s="17"/>
      <c r="BU904" s="17"/>
      <c r="BV904" s="17"/>
      <c r="BW904" s="17"/>
      <c r="BX904" s="17"/>
      <c r="BY904" s="17"/>
      <c r="BZ904" s="17"/>
      <c r="CA904" s="17"/>
      <c r="CB904" s="17"/>
      <c r="CC904" s="17"/>
      <c r="CD904" s="17"/>
      <c r="CE904" s="17"/>
      <c r="CF904" s="17"/>
      <c r="CG904" s="17"/>
      <c r="CH904" s="17"/>
      <c r="CI904" s="17"/>
      <c r="CJ904" s="17"/>
      <c r="CK904" s="17"/>
      <c r="CL904" s="17"/>
    </row>
    <row r="905" spans="19:90" x14ac:dyDescent="0.25"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C905" s="17"/>
      <c r="CD905" s="17"/>
      <c r="CE905" s="17"/>
      <c r="CF905" s="17"/>
      <c r="CG905" s="17"/>
      <c r="CH905" s="17"/>
      <c r="CI905" s="17"/>
      <c r="CJ905" s="17"/>
      <c r="CK905" s="17"/>
      <c r="CL905" s="17"/>
    </row>
    <row r="906" spans="19:90" x14ac:dyDescent="0.25"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C906" s="17"/>
      <c r="CD906" s="17"/>
      <c r="CE906" s="17"/>
      <c r="CF906" s="17"/>
      <c r="CG906" s="17"/>
      <c r="CH906" s="17"/>
      <c r="CI906" s="17"/>
      <c r="CJ906" s="17"/>
      <c r="CK906" s="17"/>
      <c r="CL906" s="17"/>
    </row>
    <row r="907" spans="19:90" x14ac:dyDescent="0.25"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R907" s="17"/>
      <c r="BS907" s="17"/>
      <c r="BT907" s="17"/>
      <c r="BU907" s="17"/>
      <c r="BV907" s="17"/>
      <c r="BW907" s="17"/>
      <c r="BX907" s="17"/>
      <c r="BY907" s="17"/>
      <c r="BZ907" s="17"/>
      <c r="CA907" s="17"/>
      <c r="CB907" s="17"/>
      <c r="CC907" s="17"/>
      <c r="CD907" s="17"/>
      <c r="CE907" s="17"/>
      <c r="CF907" s="17"/>
      <c r="CG907" s="17"/>
      <c r="CH907" s="17"/>
      <c r="CI907" s="17"/>
      <c r="CJ907" s="17"/>
      <c r="CK907" s="17"/>
      <c r="CL907" s="17"/>
    </row>
    <row r="908" spans="19:90" x14ac:dyDescent="0.25"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R908" s="17"/>
      <c r="BS908" s="17"/>
      <c r="BT908" s="17"/>
      <c r="BU908" s="17"/>
      <c r="BV908" s="17"/>
      <c r="BW908" s="17"/>
      <c r="BX908" s="17"/>
      <c r="BY908" s="17"/>
      <c r="BZ908" s="17"/>
      <c r="CA908" s="17"/>
      <c r="CB908" s="17"/>
      <c r="CC908" s="17"/>
      <c r="CD908" s="17"/>
      <c r="CE908" s="17"/>
      <c r="CF908" s="17"/>
      <c r="CG908" s="17"/>
      <c r="CH908" s="17"/>
      <c r="CI908" s="17"/>
      <c r="CJ908" s="17"/>
      <c r="CK908" s="17"/>
      <c r="CL908" s="17"/>
    </row>
    <row r="909" spans="19:90" x14ac:dyDescent="0.25"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7"/>
      <c r="BE909" s="17"/>
      <c r="BF909" s="17"/>
      <c r="BG909" s="17"/>
      <c r="BH909" s="17"/>
      <c r="BI909" s="17"/>
      <c r="BJ909" s="17"/>
      <c r="BK909" s="17"/>
      <c r="BL909" s="17"/>
      <c r="BM909" s="17"/>
      <c r="BN909" s="17"/>
      <c r="BO909" s="17"/>
      <c r="BP909" s="17"/>
      <c r="BQ909" s="17"/>
      <c r="BR909" s="17"/>
      <c r="BS909" s="17"/>
      <c r="BT909" s="17"/>
      <c r="BU909" s="17"/>
      <c r="BV909" s="17"/>
      <c r="BW909" s="17"/>
      <c r="BX909" s="17"/>
      <c r="BY909" s="17"/>
      <c r="BZ909" s="17"/>
      <c r="CA909" s="17"/>
      <c r="CB909" s="17"/>
      <c r="CC909" s="17"/>
      <c r="CD909" s="17"/>
      <c r="CE909" s="17"/>
      <c r="CF909" s="17"/>
      <c r="CG909" s="17"/>
      <c r="CH909" s="17"/>
      <c r="CI909" s="17"/>
      <c r="CJ909" s="17"/>
      <c r="CK909" s="17"/>
      <c r="CL909" s="17"/>
    </row>
    <row r="910" spans="19:90" x14ac:dyDescent="0.25"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A910" s="17"/>
      <c r="CB910" s="17"/>
      <c r="CC910" s="17"/>
      <c r="CD910" s="17"/>
      <c r="CE910" s="17"/>
      <c r="CF910" s="17"/>
      <c r="CG910" s="17"/>
      <c r="CH910" s="17"/>
      <c r="CI910" s="17"/>
      <c r="CJ910" s="17"/>
      <c r="CK910" s="17"/>
      <c r="CL910" s="17"/>
    </row>
    <row r="911" spans="19:90" x14ac:dyDescent="0.25"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  <c r="BO911" s="17"/>
      <c r="BP911" s="17"/>
      <c r="BQ911" s="17"/>
      <c r="BR911" s="17"/>
      <c r="BS911" s="17"/>
      <c r="BT911" s="17"/>
      <c r="BU911" s="17"/>
      <c r="BV911" s="17"/>
      <c r="BW911" s="17"/>
      <c r="BX911" s="17"/>
      <c r="BY911" s="17"/>
      <c r="BZ911" s="17"/>
      <c r="CA911" s="17"/>
      <c r="CB911" s="17"/>
      <c r="CC911" s="17"/>
      <c r="CD911" s="17"/>
      <c r="CE911" s="17"/>
      <c r="CF911" s="17"/>
      <c r="CG911" s="17"/>
      <c r="CH911" s="17"/>
      <c r="CI911" s="17"/>
      <c r="CJ911" s="17"/>
      <c r="CK911" s="17"/>
      <c r="CL911" s="17"/>
    </row>
    <row r="912" spans="19:90" x14ac:dyDescent="0.25"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A912" s="17"/>
      <c r="CB912" s="17"/>
      <c r="CC912" s="17"/>
      <c r="CD912" s="17"/>
      <c r="CE912" s="17"/>
      <c r="CF912" s="17"/>
      <c r="CG912" s="17"/>
      <c r="CH912" s="17"/>
      <c r="CI912" s="17"/>
      <c r="CJ912" s="17"/>
      <c r="CK912" s="17"/>
      <c r="CL912" s="17"/>
    </row>
    <row r="913" spans="19:90" x14ac:dyDescent="0.25"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  <c r="BI913" s="17"/>
      <c r="BJ913" s="17"/>
      <c r="BK913" s="17"/>
      <c r="BL913" s="17"/>
      <c r="BM913" s="17"/>
      <c r="BN913" s="17"/>
      <c r="BO913" s="17"/>
      <c r="BP913" s="17"/>
      <c r="BQ913" s="17"/>
      <c r="BR913" s="17"/>
      <c r="BS913" s="17"/>
      <c r="BT913" s="17"/>
      <c r="BU913" s="17"/>
      <c r="BV913" s="17"/>
      <c r="BW913" s="17"/>
      <c r="BX913" s="17"/>
      <c r="BY913" s="17"/>
      <c r="BZ913" s="17"/>
      <c r="CA913" s="17"/>
      <c r="CB913" s="17"/>
      <c r="CC913" s="17"/>
      <c r="CD913" s="17"/>
      <c r="CE913" s="17"/>
      <c r="CF913" s="17"/>
      <c r="CG913" s="17"/>
      <c r="CH913" s="17"/>
      <c r="CI913" s="17"/>
      <c r="CJ913" s="17"/>
      <c r="CK913" s="17"/>
      <c r="CL913" s="17"/>
    </row>
    <row r="914" spans="19:90" x14ac:dyDescent="0.25"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7"/>
      <c r="BE914" s="17"/>
      <c r="BF914" s="17"/>
      <c r="BG914" s="17"/>
      <c r="BH914" s="17"/>
      <c r="BI914" s="17"/>
      <c r="BJ914" s="17"/>
      <c r="BK914" s="17"/>
      <c r="BL914" s="17"/>
      <c r="BM914" s="17"/>
      <c r="BN914" s="17"/>
      <c r="BO914" s="17"/>
      <c r="BP914" s="17"/>
      <c r="BQ914" s="17"/>
      <c r="BR914" s="17"/>
      <c r="BS914" s="17"/>
      <c r="BT914" s="17"/>
      <c r="BU914" s="17"/>
      <c r="BV914" s="17"/>
      <c r="BW914" s="17"/>
      <c r="BX914" s="17"/>
      <c r="BY914" s="17"/>
      <c r="BZ914" s="17"/>
      <c r="CA914" s="17"/>
      <c r="CB914" s="17"/>
      <c r="CC914" s="17"/>
      <c r="CD914" s="17"/>
      <c r="CE914" s="17"/>
      <c r="CF914" s="17"/>
      <c r="CG914" s="17"/>
      <c r="CH914" s="17"/>
      <c r="CI914" s="17"/>
      <c r="CJ914" s="17"/>
      <c r="CK914" s="17"/>
      <c r="CL914" s="17"/>
    </row>
    <row r="915" spans="19:90" x14ac:dyDescent="0.25"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  <c r="BO915" s="17"/>
      <c r="BP915" s="17"/>
      <c r="BQ915" s="17"/>
      <c r="BR915" s="17"/>
      <c r="BS915" s="17"/>
      <c r="BT915" s="17"/>
      <c r="BU915" s="17"/>
      <c r="BV915" s="17"/>
      <c r="BW915" s="17"/>
      <c r="BX915" s="17"/>
      <c r="BY915" s="17"/>
      <c r="BZ915" s="17"/>
      <c r="CA915" s="17"/>
      <c r="CB915" s="17"/>
      <c r="CC915" s="17"/>
      <c r="CD915" s="17"/>
      <c r="CE915" s="17"/>
      <c r="CF915" s="17"/>
      <c r="CG915" s="17"/>
      <c r="CH915" s="17"/>
      <c r="CI915" s="17"/>
      <c r="CJ915" s="17"/>
      <c r="CK915" s="17"/>
      <c r="CL915" s="17"/>
    </row>
    <row r="916" spans="19:90" x14ac:dyDescent="0.25"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A916" s="17"/>
      <c r="CB916" s="17"/>
      <c r="CC916" s="17"/>
      <c r="CD916" s="17"/>
      <c r="CE916" s="17"/>
      <c r="CF916" s="17"/>
      <c r="CG916" s="17"/>
      <c r="CH916" s="17"/>
      <c r="CI916" s="17"/>
      <c r="CJ916" s="17"/>
      <c r="CK916" s="17"/>
      <c r="CL916" s="17"/>
    </row>
    <row r="917" spans="19:90" x14ac:dyDescent="0.25"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7"/>
      <c r="BE917" s="17"/>
      <c r="BF917" s="17"/>
      <c r="BG917" s="17"/>
      <c r="BH917" s="17"/>
      <c r="BI917" s="17"/>
      <c r="BJ917" s="17"/>
      <c r="BK917" s="17"/>
      <c r="BL917" s="17"/>
      <c r="BM917" s="17"/>
      <c r="BN917" s="17"/>
      <c r="BO917" s="17"/>
      <c r="BP917" s="17"/>
      <c r="BQ917" s="17"/>
      <c r="BR917" s="17"/>
      <c r="BS917" s="17"/>
      <c r="BT917" s="17"/>
      <c r="BU917" s="17"/>
      <c r="BV917" s="17"/>
      <c r="BW917" s="17"/>
      <c r="BX917" s="17"/>
      <c r="BY917" s="17"/>
      <c r="BZ917" s="17"/>
      <c r="CA917" s="17"/>
      <c r="CB917" s="17"/>
      <c r="CC917" s="17"/>
      <c r="CD917" s="17"/>
      <c r="CE917" s="17"/>
      <c r="CF917" s="17"/>
      <c r="CG917" s="17"/>
      <c r="CH917" s="17"/>
      <c r="CI917" s="17"/>
      <c r="CJ917" s="17"/>
      <c r="CK917" s="17"/>
      <c r="CL917" s="17"/>
    </row>
    <row r="918" spans="19:90" x14ac:dyDescent="0.25"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  <c r="AS918" s="17"/>
      <c r="AT918" s="17"/>
      <c r="AU918" s="17"/>
      <c r="AV918" s="17"/>
      <c r="AW918" s="17"/>
      <c r="AX918" s="17"/>
      <c r="AY918" s="17"/>
      <c r="AZ918" s="17"/>
      <c r="BA918" s="17"/>
      <c r="BB918" s="17"/>
      <c r="BC918" s="17"/>
      <c r="BD918" s="17"/>
      <c r="BE918" s="17"/>
      <c r="BF918" s="17"/>
      <c r="BG918" s="17"/>
      <c r="BH918" s="17"/>
      <c r="BI918" s="17"/>
      <c r="BJ918" s="17"/>
      <c r="BK918" s="17"/>
      <c r="BL918" s="17"/>
      <c r="BM918" s="17"/>
      <c r="BN918" s="17"/>
      <c r="BO918" s="17"/>
      <c r="BP918" s="17"/>
      <c r="BQ918" s="17"/>
      <c r="BR918" s="17"/>
      <c r="BS918" s="17"/>
      <c r="BT918" s="17"/>
      <c r="BU918" s="17"/>
      <c r="BV918" s="17"/>
      <c r="BW918" s="17"/>
      <c r="BX918" s="17"/>
      <c r="BY918" s="17"/>
      <c r="BZ918" s="17"/>
      <c r="CA918" s="17"/>
      <c r="CB918" s="17"/>
      <c r="CC918" s="17"/>
      <c r="CD918" s="17"/>
      <c r="CE918" s="17"/>
      <c r="CF918" s="17"/>
      <c r="CG918" s="17"/>
      <c r="CH918" s="17"/>
      <c r="CI918" s="17"/>
      <c r="CJ918" s="17"/>
      <c r="CK918" s="17"/>
      <c r="CL918" s="17"/>
    </row>
    <row r="919" spans="19:90" x14ac:dyDescent="0.25"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  <c r="AS919" s="17"/>
      <c r="AT919" s="17"/>
      <c r="AU919" s="17"/>
      <c r="AV919" s="17"/>
      <c r="AW919" s="17"/>
      <c r="AX919" s="17"/>
      <c r="AY919" s="17"/>
      <c r="AZ919" s="17"/>
      <c r="BA919" s="17"/>
      <c r="BB919" s="17"/>
      <c r="BC919" s="17"/>
      <c r="BD919" s="17"/>
      <c r="BE919" s="17"/>
      <c r="BF919" s="17"/>
      <c r="BG919" s="17"/>
      <c r="BH919" s="17"/>
      <c r="BI919" s="17"/>
      <c r="BJ919" s="17"/>
      <c r="BK919" s="17"/>
      <c r="BL919" s="17"/>
      <c r="BM919" s="17"/>
      <c r="BN919" s="17"/>
      <c r="BO919" s="17"/>
      <c r="BP919" s="17"/>
      <c r="BQ919" s="17"/>
      <c r="BR919" s="17"/>
      <c r="BS919" s="17"/>
      <c r="BT919" s="17"/>
      <c r="BU919" s="17"/>
      <c r="BV919" s="17"/>
      <c r="BW919" s="17"/>
      <c r="BX919" s="17"/>
      <c r="BY919" s="17"/>
      <c r="BZ919" s="17"/>
      <c r="CA919" s="17"/>
      <c r="CB919" s="17"/>
      <c r="CC919" s="17"/>
      <c r="CD919" s="17"/>
      <c r="CE919" s="17"/>
      <c r="CF919" s="17"/>
      <c r="CG919" s="17"/>
      <c r="CH919" s="17"/>
      <c r="CI919" s="17"/>
      <c r="CJ919" s="17"/>
      <c r="CK919" s="17"/>
      <c r="CL919" s="17"/>
    </row>
    <row r="920" spans="19:90" x14ac:dyDescent="0.25"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E920" s="17"/>
      <c r="CF920" s="17"/>
      <c r="CG920" s="17"/>
      <c r="CH920" s="17"/>
      <c r="CI920" s="17"/>
      <c r="CJ920" s="17"/>
      <c r="CK920" s="17"/>
      <c r="CL920" s="17"/>
    </row>
    <row r="921" spans="19:90" x14ac:dyDescent="0.25"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E921" s="17"/>
      <c r="CF921" s="17"/>
      <c r="CG921" s="17"/>
      <c r="CH921" s="17"/>
      <c r="CI921" s="17"/>
      <c r="CJ921" s="17"/>
      <c r="CK921" s="17"/>
      <c r="CL921" s="17"/>
    </row>
    <row r="922" spans="19:90" x14ac:dyDescent="0.25"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  <c r="BI922" s="17"/>
      <c r="BJ922" s="17"/>
      <c r="BK922" s="17"/>
      <c r="BL922" s="17"/>
      <c r="BM922" s="17"/>
      <c r="BN922" s="17"/>
      <c r="BO922" s="17"/>
      <c r="BP922" s="17"/>
      <c r="BQ922" s="17"/>
      <c r="BR922" s="17"/>
      <c r="BS922" s="17"/>
      <c r="BT922" s="17"/>
      <c r="BU922" s="17"/>
      <c r="BV922" s="17"/>
      <c r="BW922" s="17"/>
      <c r="BX922" s="17"/>
      <c r="BY922" s="17"/>
      <c r="BZ922" s="17"/>
      <c r="CA922" s="17"/>
      <c r="CB922" s="17"/>
      <c r="CC922" s="17"/>
      <c r="CD922" s="17"/>
      <c r="CE922" s="17"/>
      <c r="CF922" s="17"/>
      <c r="CG922" s="17"/>
      <c r="CH922" s="17"/>
      <c r="CI922" s="17"/>
      <c r="CJ922" s="17"/>
      <c r="CK922" s="17"/>
      <c r="CL922" s="17"/>
    </row>
    <row r="923" spans="19:90" x14ac:dyDescent="0.25"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  <c r="AS923" s="17"/>
      <c r="AT923" s="17"/>
      <c r="AU923" s="17"/>
      <c r="AV923" s="17"/>
      <c r="AW923" s="17"/>
      <c r="AX923" s="17"/>
      <c r="AY923" s="17"/>
      <c r="AZ923" s="17"/>
      <c r="BA923" s="17"/>
      <c r="BB923" s="17"/>
      <c r="BC923" s="17"/>
      <c r="BD923" s="17"/>
      <c r="BE923" s="17"/>
      <c r="BF923" s="17"/>
      <c r="BG923" s="17"/>
      <c r="BH923" s="17"/>
      <c r="BI923" s="17"/>
      <c r="BJ923" s="17"/>
      <c r="BK923" s="17"/>
      <c r="BL923" s="17"/>
      <c r="BM923" s="17"/>
      <c r="BN923" s="17"/>
      <c r="BO923" s="17"/>
      <c r="BP923" s="17"/>
      <c r="BQ923" s="17"/>
      <c r="BR923" s="17"/>
      <c r="BS923" s="17"/>
      <c r="BT923" s="17"/>
      <c r="BU923" s="17"/>
      <c r="BV923" s="17"/>
      <c r="BW923" s="17"/>
      <c r="BX923" s="17"/>
      <c r="BY923" s="17"/>
      <c r="BZ923" s="17"/>
      <c r="CA923" s="17"/>
      <c r="CB923" s="17"/>
      <c r="CC923" s="17"/>
      <c r="CD923" s="17"/>
      <c r="CE923" s="17"/>
      <c r="CF923" s="17"/>
      <c r="CG923" s="17"/>
      <c r="CH923" s="17"/>
      <c r="CI923" s="17"/>
      <c r="CJ923" s="17"/>
      <c r="CK923" s="17"/>
      <c r="CL923" s="17"/>
    </row>
    <row r="924" spans="19:90" x14ac:dyDescent="0.25"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7"/>
      <c r="BE924" s="17"/>
      <c r="BF924" s="17"/>
      <c r="BG924" s="17"/>
      <c r="BH924" s="17"/>
      <c r="BI924" s="17"/>
      <c r="BJ924" s="17"/>
      <c r="BK924" s="17"/>
      <c r="BL924" s="17"/>
      <c r="BM924" s="17"/>
      <c r="BN924" s="17"/>
      <c r="BO924" s="17"/>
      <c r="BP924" s="17"/>
      <c r="BQ924" s="17"/>
      <c r="BR924" s="17"/>
      <c r="BS924" s="17"/>
      <c r="BT924" s="17"/>
      <c r="BU924" s="17"/>
      <c r="BV924" s="17"/>
      <c r="BW924" s="17"/>
      <c r="BX924" s="17"/>
      <c r="BY924" s="17"/>
      <c r="BZ924" s="17"/>
      <c r="CA924" s="17"/>
      <c r="CB924" s="17"/>
      <c r="CC924" s="17"/>
      <c r="CD924" s="17"/>
      <c r="CE924" s="17"/>
      <c r="CF924" s="17"/>
      <c r="CG924" s="17"/>
      <c r="CH924" s="17"/>
      <c r="CI924" s="17"/>
      <c r="CJ924" s="17"/>
      <c r="CK924" s="17"/>
      <c r="CL924" s="17"/>
    </row>
    <row r="925" spans="19:90" x14ac:dyDescent="0.25"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C925" s="17"/>
      <c r="CD925" s="17"/>
      <c r="CE925" s="17"/>
      <c r="CF925" s="17"/>
      <c r="CG925" s="17"/>
      <c r="CH925" s="17"/>
      <c r="CI925" s="17"/>
      <c r="CJ925" s="17"/>
      <c r="CK925" s="17"/>
      <c r="CL925" s="17"/>
    </row>
    <row r="926" spans="19:90" x14ac:dyDescent="0.25"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  <c r="BO926" s="17"/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C926" s="17"/>
      <c r="CD926" s="17"/>
      <c r="CE926" s="17"/>
      <c r="CF926" s="17"/>
      <c r="CG926" s="17"/>
      <c r="CH926" s="17"/>
      <c r="CI926" s="17"/>
      <c r="CJ926" s="17"/>
      <c r="CK926" s="17"/>
      <c r="CL926" s="17"/>
    </row>
    <row r="927" spans="19:90" x14ac:dyDescent="0.25"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  <c r="BI927" s="17"/>
      <c r="BJ927" s="17"/>
      <c r="BK927" s="17"/>
      <c r="BL927" s="17"/>
      <c r="BM927" s="17"/>
      <c r="BN927" s="17"/>
      <c r="BO927" s="17"/>
      <c r="BP927" s="17"/>
      <c r="BQ927" s="17"/>
      <c r="BR927" s="17"/>
      <c r="BS927" s="17"/>
      <c r="BT927" s="17"/>
      <c r="BU927" s="17"/>
      <c r="BV927" s="17"/>
      <c r="BW927" s="17"/>
      <c r="BX927" s="17"/>
      <c r="BY927" s="17"/>
      <c r="BZ927" s="17"/>
      <c r="CA927" s="17"/>
      <c r="CB927" s="17"/>
      <c r="CC927" s="17"/>
      <c r="CD927" s="17"/>
      <c r="CE927" s="17"/>
      <c r="CF927" s="17"/>
      <c r="CG927" s="17"/>
      <c r="CH927" s="17"/>
      <c r="CI927" s="17"/>
      <c r="CJ927" s="17"/>
      <c r="CK927" s="17"/>
      <c r="CL927" s="17"/>
    </row>
    <row r="928" spans="19:90" x14ac:dyDescent="0.25"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7"/>
      <c r="BE928" s="17"/>
      <c r="BF928" s="17"/>
      <c r="BG928" s="17"/>
      <c r="BH928" s="17"/>
      <c r="BI928" s="17"/>
      <c r="BJ928" s="17"/>
      <c r="BK928" s="17"/>
      <c r="BL928" s="17"/>
      <c r="BM928" s="17"/>
      <c r="BN928" s="17"/>
      <c r="BO928" s="17"/>
      <c r="BP928" s="17"/>
      <c r="BQ928" s="17"/>
      <c r="BR928" s="17"/>
      <c r="BS928" s="17"/>
      <c r="BT928" s="17"/>
      <c r="BU928" s="17"/>
      <c r="BV928" s="17"/>
      <c r="BW928" s="17"/>
      <c r="BX928" s="17"/>
      <c r="BY928" s="17"/>
      <c r="BZ928" s="17"/>
      <c r="CA928" s="17"/>
      <c r="CB928" s="17"/>
      <c r="CC928" s="17"/>
      <c r="CD928" s="17"/>
      <c r="CE928" s="17"/>
      <c r="CF928" s="17"/>
      <c r="CG928" s="17"/>
      <c r="CH928" s="17"/>
      <c r="CI928" s="17"/>
      <c r="CJ928" s="17"/>
      <c r="CK928" s="17"/>
      <c r="CL928" s="17"/>
    </row>
    <row r="929" spans="19:90" x14ac:dyDescent="0.25"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  <c r="AS929" s="17"/>
      <c r="AT929" s="17"/>
      <c r="AU929" s="17"/>
      <c r="AV929" s="17"/>
      <c r="AW929" s="17"/>
      <c r="AX929" s="17"/>
      <c r="AY929" s="17"/>
      <c r="AZ929" s="17"/>
      <c r="BA929" s="17"/>
      <c r="BB929" s="17"/>
      <c r="BC929" s="17"/>
      <c r="BD929" s="17"/>
      <c r="BE929" s="17"/>
      <c r="BF929" s="17"/>
      <c r="BG929" s="17"/>
      <c r="BH929" s="17"/>
      <c r="BI929" s="17"/>
      <c r="BJ929" s="17"/>
      <c r="BK929" s="17"/>
      <c r="BL929" s="17"/>
      <c r="BM929" s="17"/>
      <c r="BN929" s="17"/>
      <c r="BO929" s="17"/>
      <c r="BP929" s="17"/>
      <c r="BQ929" s="17"/>
      <c r="BR929" s="17"/>
      <c r="BS929" s="17"/>
      <c r="BT929" s="17"/>
      <c r="BU929" s="17"/>
      <c r="BV929" s="17"/>
      <c r="BW929" s="17"/>
      <c r="BX929" s="17"/>
      <c r="BY929" s="17"/>
      <c r="BZ929" s="17"/>
      <c r="CA929" s="17"/>
      <c r="CB929" s="17"/>
      <c r="CC929" s="17"/>
      <c r="CD929" s="17"/>
      <c r="CE929" s="17"/>
      <c r="CF929" s="17"/>
      <c r="CG929" s="17"/>
      <c r="CH929" s="17"/>
      <c r="CI929" s="17"/>
      <c r="CJ929" s="17"/>
      <c r="CK929" s="17"/>
      <c r="CL929" s="17"/>
    </row>
    <row r="930" spans="19:90" x14ac:dyDescent="0.25"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  <c r="CB930" s="17"/>
      <c r="CC930" s="17"/>
      <c r="CD930" s="17"/>
      <c r="CE930" s="17"/>
      <c r="CF930" s="17"/>
      <c r="CG930" s="17"/>
      <c r="CH930" s="17"/>
      <c r="CI930" s="17"/>
      <c r="CJ930" s="17"/>
      <c r="CK930" s="17"/>
      <c r="CL930" s="17"/>
    </row>
    <row r="931" spans="19:90" x14ac:dyDescent="0.25"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E931" s="17"/>
      <c r="CF931" s="17"/>
      <c r="CG931" s="17"/>
      <c r="CH931" s="17"/>
      <c r="CI931" s="17"/>
      <c r="CJ931" s="17"/>
      <c r="CK931" s="17"/>
      <c r="CL931" s="17"/>
    </row>
    <row r="932" spans="19:90" x14ac:dyDescent="0.25"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  <c r="AS932" s="17"/>
      <c r="AT932" s="17"/>
      <c r="AU932" s="17"/>
      <c r="AV932" s="17"/>
      <c r="AW932" s="17"/>
      <c r="AX932" s="17"/>
      <c r="AY932" s="17"/>
      <c r="AZ932" s="17"/>
      <c r="BA932" s="17"/>
      <c r="BB932" s="17"/>
      <c r="BC932" s="17"/>
      <c r="BD932" s="17"/>
      <c r="BE932" s="17"/>
      <c r="BF932" s="17"/>
      <c r="BG932" s="17"/>
      <c r="BH932" s="17"/>
      <c r="BI932" s="17"/>
      <c r="BJ932" s="17"/>
      <c r="BK932" s="17"/>
      <c r="BL932" s="17"/>
      <c r="BM932" s="17"/>
      <c r="BN932" s="17"/>
      <c r="BO932" s="17"/>
      <c r="BP932" s="17"/>
      <c r="BQ932" s="17"/>
      <c r="BR932" s="17"/>
      <c r="BS932" s="17"/>
      <c r="BT932" s="17"/>
      <c r="BU932" s="17"/>
      <c r="BV932" s="17"/>
      <c r="BW932" s="17"/>
      <c r="BX932" s="17"/>
      <c r="BY932" s="17"/>
      <c r="BZ932" s="17"/>
      <c r="CA932" s="17"/>
      <c r="CB932" s="17"/>
      <c r="CC932" s="17"/>
      <c r="CD932" s="17"/>
      <c r="CE932" s="17"/>
      <c r="CF932" s="17"/>
      <c r="CG932" s="17"/>
      <c r="CH932" s="17"/>
      <c r="CI932" s="17"/>
      <c r="CJ932" s="17"/>
      <c r="CK932" s="17"/>
      <c r="CL932" s="17"/>
    </row>
    <row r="933" spans="19:90" x14ac:dyDescent="0.25"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/>
      <c r="BA933" s="17"/>
      <c r="BB933" s="17"/>
      <c r="BC933" s="17"/>
      <c r="BD933" s="17"/>
      <c r="BE933" s="17"/>
      <c r="BF933" s="17"/>
      <c r="BG933" s="17"/>
      <c r="BH933" s="17"/>
      <c r="BI933" s="17"/>
      <c r="BJ933" s="17"/>
      <c r="BK933" s="17"/>
      <c r="BL933" s="17"/>
      <c r="BM933" s="17"/>
      <c r="BN933" s="17"/>
      <c r="BO933" s="17"/>
      <c r="BP933" s="17"/>
      <c r="BQ933" s="17"/>
      <c r="BR933" s="17"/>
      <c r="BS933" s="17"/>
      <c r="BT933" s="17"/>
      <c r="BU933" s="17"/>
      <c r="BV933" s="17"/>
      <c r="BW933" s="17"/>
      <c r="BX933" s="17"/>
      <c r="BY933" s="17"/>
      <c r="BZ933" s="17"/>
      <c r="CA933" s="17"/>
      <c r="CB933" s="17"/>
      <c r="CC933" s="17"/>
      <c r="CD933" s="17"/>
      <c r="CE933" s="17"/>
      <c r="CF933" s="17"/>
      <c r="CG933" s="17"/>
      <c r="CH933" s="17"/>
      <c r="CI933" s="17"/>
      <c r="CJ933" s="17"/>
      <c r="CK933" s="17"/>
      <c r="CL933" s="17"/>
    </row>
    <row r="934" spans="19:90" x14ac:dyDescent="0.25"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/>
      <c r="BA934" s="17"/>
      <c r="BB934" s="17"/>
      <c r="BC934" s="17"/>
      <c r="BD934" s="17"/>
      <c r="BE934" s="17"/>
      <c r="BF934" s="17"/>
      <c r="BG934" s="17"/>
      <c r="BH934" s="17"/>
      <c r="BI934" s="17"/>
      <c r="BJ934" s="17"/>
      <c r="BK934" s="17"/>
      <c r="BL934" s="17"/>
      <c r="BM934" s="17"/>
      <c r="BN934" s="17"/>
      <c r="BO934" s="17"/>
      <c r="BP934" s="17"/>
      <c r="BQ934" s="17"/>
      <c r="BR934" s="17"/>
      <c r="BS934" s="17"/>
      <c r="BT934" s="17"/>
      <c r="BU934" s="17"/>
      <c r="BV934" s="17"/>
      <c r="BW934" s="17"/>
      <c r="BX934" s="17"/>
      <c r="BY934" s="17"/>
      <c r="BZ934" s="17"/>
      <c r="CA934" s="17"/>
      <c r="CB934" s="17"/>
      <c r="CC934" s="17"/>
      <c r="CD934" s="17"/>
      <c r="CE934" s="17"/>
      <c r="CF934" s="17"/>
      <c r="CG934" s="17"/>
      <c r="CH934" s="17"/>
      <c r="CI934" s="17"/>
      <c r="CJ934" s="17"/>
      <c r="CK934" s="17"/>
      <c r="CL934" s="17"/>
    </row>
    <row r="935" spans="19:90" x14ac:dyDescent="0.25"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R935" s="17"/>
      <c r="BS935" s="17"/>
      <c r="BT935" s="17"/>
      <c r="BU935" s="17"/>
      <c r="BV935" s="17"/>
      <c r="BW935" s="17"/>
      <c r="BX935" s="17"/>
      <c r="BY935" s="17"/>
      <c r="BZ935" s="17"/>
      <c r="CA935" s="17"/>
      <c r="CB935" s="17"/>
      <c r="CC935" s="17"/>
      <c r="CD935" s="17"/>
      <c r="CE935" s="17"/>
      <c r="CF935" s="17"/>
      <c r="CG935" s="17"/>
      <c r="CH935" s="17"/>
      <c r="CI935" s="17"/>
      <c r="CJ935" s="17"/>
      <c r="CK935" s="17"/>
      <c r="CL935" s="17"/>
    </row>
    <row r="936" spans="19:90" x14ac:dyDescent="0.25"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17"/>
      <c r="BK936" s="17"/>
      <c r="BL936" s="17"/>
      <c r="BM936" s="17"/>
      <c r="BN936" s="17"/>
      <c r="BO936" s="17"/>
      <c r="BP936" s="17"/>
      <c r="BQ936" s="17"/>
      <c r="BR936" s="17"/>
      <c r="BS936" s="17"/>
      <c r="BT936" s="17"/>
      <c r="BU936" s="17"/>
      <c r="BV936" s="17"/>
      <c r="BW936" s="17"/>
      <c r="BX936" s="17"/>
      <c r="BY936" s="17"/>
      <c r="BZ936" s="17"/>
      <c r="CA936" s="17"/>
      <c r="CB936" s="17"/>
      <c r="CC936" s="17"/>
      <c r="CD936" s="17"/>
      <c r="CE936" s="17"/>
      <c r="CF936" s="17"/>
      <c r="CG936" s="17"/>
      <c r="CH936" s="17"/>
      <c r="CI936" s="17"/>
      <c r="CJ936" s="17"/>
      <c r="CK936" s="17"/>
      <c r="CL936" s="17"/>
    </row>
    <row r="937" spans="19:90" x14ac:dyDescent="0.25"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  <c r="AS937" s="17"/>
      <c r="AT937" s="17"/>
      <c r="AU937" s="17"/>
      <c r="AV937" s="17"/>
      <c r="AW937" s="17"/>
      <c r="AX937" s="17"/>
      <c r="AY937" s="17"/>
      <c r="AZ937" s="17"/>
      <c r="BA937" s="17"/>
      <c r="BB937" s="17"/>
      <c r="BC937" s="17"/>
      <c r="BD937" s="17"/>
      <c r="BE937" s="17"/>
      <c r="BF937" s="17"/>
      <c r="BG937" s="17"/>
      <c r="BH937" s="17"/>
      <c r="BI937" s="17"/>
      <c r="BJ937" s="17"/>
      <c r="BK937" s="17"/>
      <c r="BL937" s="17"/>
      <c r="BM937" s="17"/>
      <c r="BN937" s="17"/>
      <c r="BO937" s="17"/>
      <c r="BP937" s="17"/>
      <c r="BQ937" s="17"/>
      <c r="BR937" s="17"/>
      <c r="BS937" s="17"/>
      <c r="BT937" s="17"/>
      <c r="BU937" s="17"/>
      <c r="BV937" s="17"/>
      <c r="BW937" s="17"/>
      <c r="BX937" s="17"/>
      <c r="BY937" s="17"/>
      <c r="BZ937" s="17"/>
      <c r="CA937" s="17"/>
      <c r="CB937" s="17"/>
      <c r="CC937" s="17"/>
      <c r="CD937" s="17"/>
      <c r="CE937" s="17"/>
      <c r="CF937" s="17"/>
      <c r="CG937" s="17"/>
      <c r="CH937" s="17"/>
      <c r="CI937" s="17"/>
      <c r="CJ937" s="17"/>
      <c r="CK937" s="17"/>
      <c r="CL937" s="17"/>
    </row>
    <row r="938" spans="19:90" x14ac:dyDescent="0.25"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7"/>
      <c r="BE938" s="17"/>
      <c r="BF938" s="17"/>
      <c r="BG938" s="17"/>
      <c r="BH938" s="17"/>
      <c r="BI938" s="17"/>
      <c r="BJ938" s="17"/>
      <c r="BK938" s="17"/>
      <c r="BL938" s="17"/>
      <c r="BM938" s="17"/>
      <c r="BN938" s="17"/>
      <c r="BO938" s="17"/>
      <c r="BP938" s="17"/>
      <c r="BQ938" s="17"/>
      <c r="BR938" s="17"/>
      <c r="BS938" s="17"/>
      <c r="BT938" s="17"/>
      <c r="BU938" s="17"/>
      <c r="BV938" s="17"/>
      <c r="BW938" s="17"/>
      <c r="BX938" s="17"/>
      <c r="BY938" s="17"/>
      <c r="BZ938" s="17"/>
      <c r="CA938" s="17"/>
      <c r="CB938" s="17"/>
      <c r="CC938" s="17"/>
      <c r="CD938" s="17"/>
      <c r="CE938" s="17"/>
      <c r="CF938" s="17"/>
      <c r="CG938" s="17"/>
      <c r="CH938" s="17"/>
      <c r="CI938" s="17"/>
      <c r="CJ938" s="17"/>
      <c r="CK938" s="17"/>
      <c r="CL938" s="17"/>
    </row>
    <row r="939" spans="19:90" x14ac:dyDescent="0.25"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  <c r="AR939" s="17"/>
      <c r="AS939" s="17"/>
      <c r="AT939" s="17"/>
      <c r="AU939" s="17"/>
      <c r="AV939" s="17"/>
      <c r="AW939" s="17"/>
      <c r="AX939" s="17"/>
      <c r="AY939" s="17"/>
      <c r="AZ939" s="17"/>
      <c r="BA939" s="17"/>
      <c r="BB939" s="17"/>
      <c r="BC939" s="17"/>
      <c r="BD939" s="17"/>
      <c r="BE939" s="17"/>
      <c r="BF939" s="17"/>
      <c r="BG939" s="17"/>
      <c r="BH939" s="17"/>
      <c r="BI939" s="17"/>
      <c r="BJ939" s="17"/>
      <c r="BK939" s="17"/>
      <c r="BL939" s="17"/>
      <c r="BM939" s="17"/>
      <c r="BN939" s="17"/>
      <c r="BO939" s="17"/>
      <c r="BP939" s="17"/>
      <c r="BQ939" s="17"/>
      <c r="BR939" s="17"/>
      <c r="BS939" s="17"/>
      <c r="BT939" s="17"/>
      <c r="BU939" s="17"/>
      <c r="BV939" s="17"/>
      <c r="BW939" s="17"/>
      <c r="BX939" s="17"/>
      <c r="BY939" s="17"/>
      <c r="BZ939" s="17"/>
      <c r="CA939" s="17"/>
      <c r="CB939" s="17"/>
      <c r="CC939" s="17"/>
      <c r="CD939" s="17"/>
      <c r="CE939" s="17"/>
      <c r="CF939" s="17"/>
      <c r="CG939" s="17"/>
      <c r="CH939" s="17"/>
      <c r="CI939" s="17"/>
      <c r="CJ939" s="17"/>
      <c r="CK939" s="17"/>
      <c r="CL939" s="17"/>
    </row>
    <row r="940" spans="19:90" x14ac:dyDescent="0.25"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C940" s="17"/>
      <c r="CD940" s="17"/>
      <c r="CE940" s="17"/>
      <c r="CF940" s="17"/>
      <c r="CG940" s="17"/>
      <c r="CH940" s="17"/>
      <c r="CI940" s="17"/>
      <c r="CJ940" s="17"/>
      <c r="CK940" s="17"/>
      <c r="CL940" s="17"/>
    </row>
    <row r="941" spans="19:90" x14ac:dyDescent="0.25"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  <c r="BI941" s="17"/>
      <c r="BJ941" s="17"/>
      <c r="BK941" s="17"/>
      <c r="BL941" s="17"/>
      <c r="BM941" s="17"/>
      <c r="BN941" s="17"/>
      <c r="BO941" s="17"/>
      <c r="BP941" s="17"/>
      <c r="BQ941" s="17"/>
      <c r="BR941" s="17"/>
      <c r="BS941" s="17"/>
      <c r="BT941" s="17"/>
      <c r="BU941" s="17"/>
      <c r="BV941" s="17"/>
      <c r="BW941" s="17"/>
      <c r="BX941" s="17"/>
      <c r="BY941" s="17"/>
      <c r="BZ941" s="17"/>
      <c r="CA941" s="17"/>
      <c r="CB941" s="17"/>
      <c r="CC941" s="17"/>
      <c r="CD941" s="17"/>
      <c r="CE941" s="17"/>
      <c r="CF941" s="17"/>
      <c r="CG941" s="17"/>
      <c r="CH941" s="17"/>
      <c r="CI941" s="17"/>
      <c r="CJ941" s="17"/>
      <c r="CK941" s="17"/>
      <c r="CL941" s="17"/>
    </row>
    <row r="942" spans="19:90" x14ac:dyDescent="0.25"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R942" s="17"/>
      <c r="BS942" s="17"/>
      <c r="BT942" s="17"/>
      <c r="BU942" s="17"/>
      <c r="BV942" s="17"/>
      <c r="BW942" s="17"/>
      <c r="BX942" s="17"/>
      <c r="BY942" s="17"/>
      <c r="BZ942" s="17"/>
      <c r="CA942" s="17"/>
      <c r="CB942" s="17"/>
      <c r="CC942" s="17"/>
      <c r="CD942" s="17"/>
      <c r="CE942" s="17"/>
      <c r="CF942" s="17"/>
      <c r="CG942" s="17"/>
      <c r="CH942" s="17"/>
      <c r="CI942" s="17"/>
      <c r="CJ942" s="17"/>
      <c r="CK942" s="17"/>
      <c r="CL942" s="17"/>
    </row>
    <row r="943" spans="19:90" x14ac:dyDescent="0.25"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  <c r="AS943" s="17"/>
      <c r="AT943" s="17"/>
      <c r="AU943" s="17"/>
      <c r="AV943" s="17"/>
      <c r="AW943" s="17"/>
      <c r="AX943" s="17"/>
      <c r="AY943" s="17"/>
      <c r="AZ943" s="17"/>
      <c r="BA943" s="17"/>
      <c r="BB943" s="17"/>
      <c r="BC943" s="17"/>
      <c r="BD943" s="17"/>
      <c r="BE943" s="17"/>
      <c r="BF943" s="17"/>
      <c r="BG943" s="17"/>
      <c r="BH943" s="17"/>
      <c r="BI943" s="17"/>
      <c r="BJ943" s="17"/>
      <c r="BK943" s="17"/>
      <c r="BL943" s="17"/>
      <c r="BM943" s="17"/>
      <c r="BN943" s="17"/>
      <c r="BO943" s="17"/>
      <c r="BP943" s="17"/>
      <c r="BQ943" s="17"/>
      <c r="BR943" s="17"/>
      <c r="BS943" s="17"/>
      <c r="BT943" s="17"/>
      <c r="BU943" s="17"/>
      <c r="BV943" s="17"/>
      <c r="BW943" s="17"/>
      <c r="BX943" s="17"/>
      <c r="BY943" s="17"/>
      <c r="BZ943" s="17"/>
      <c r="CA943" s="17"/>
      <c r="CB943" s="17"/>
      <c r="CC943" s="17"/>
      <c r="CD943" s="17"/>
      <c r="CE943" s="17"/>
      <c r="CF943" s="17"/>
      <c r="CG943" s="17"/>
      <c r="CH943" s="17"/>
      <c r="CI943" s="17"/>
      <c r="CJ943" s="17"/>
      <c r="CK943" s="17"/>
      <c r="CL943" s="17"/>
    </row>
    <row r="944" spans="19:90" x14ac:dyDescent="0.25"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  <c r="AS944" s="17"/>
      <c r="AT944" s="17"/>
      <c r="AU944" s="17"/>
      <c r="AV944" s="17"/>
      <c r="AW944" s="17"/>
      <c r="AX944" s="17"/>
      <c r="AY944" s="17"/>
      <c r="AZ944" s="17"/>
      <c r="BA944" s="17"/>
      <c r="BB944" s="17"/>
      <c r="BC944" s="17"/>
      <c r="BD944" s="17"/>
      <c r="BE944" s="17"/>
      <c r="BF944" s="17"/>
      <c r="BG944" s="17"/>
      <c r="BH944" s="17"/>
      <c r="BI944" s="17"/>
      <c r="BJ944" s="17"/>
      <c r="BK944" s="17"/>
      <c r="BL944" s="17"/>
      <c r="BM944" s="17"/>
      <c r="BN944" s="17"/>
      <c r="BO944" s="17"/>
      <c r="BP944" s="17"/>
      <c r="BQ944" s="17"/>
      <c r="BR944" s="17"/>
      <c r="BS944" s="17"/>
      <c r="BT944" s="17"/>
      <c r="BU944" s="17"/>
      <c r="BV944" s="17"/>
      <c r="BW944" s="17"/>
      <c r="BX944" s="17"/>
      <c r="BY944" s="17"/>
      <c r="BZ944" s="17"/>
      <c r="CA944" s="17"/>
      <c r="CB944" s="17"/>
      <c r="CC944" s="17"/>
      <c r="CD944" s="17"/>
      <c r="CE944" s="17"/>
      <c r="CF944" s="17"/>
      <c r="CG944" s="17"/>
      <c r="CH944" s="17"/>
      <c r="CI944" s="17"/>
      <c r="CJ944" s="17"/>
      <c r="CK944" s="17"/>
      <c r="CL944" s="17"/>
    </row>
    <row r="945" spans="19:90" x14ac:dyDescent="0.25"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A945" s="17"/>
      <c r="CB945" s="17"/>
      <c r="CC945" s="17"/>
      <c r="CD945" s="17"/>
      <c r="CE945" s="17"/>
      <c r="CF945" s="17"/>
      <c r="CG945" s="17"/>
      <c r="CH945" s="17"/>
      <c r="CI945" s="17"/>
      <c r="CJ945" s="17"/>
      <c r="CK945" s="17"/>
      <c r="CL945" s="17"/>
    </row>
    <row r="946" spans="19:90" x14ac:dyDescent="0.25"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R946" s="17"/>
      <c r="BS946" s="17"/>
      <c r="BT946" s="17"/>
      <c r="BU946" s="17"/>
      <c r="BV946" s="17"/>
      <c r="BW946" s="17"/>
      <c r="BX946" s="17"/>
      <c r="BY946" s="17"/>
      <c r="BZ946" s="17"/>
      <c r="CA946" s="17"/>
      <c r="CB946" s="17"/>
      <c r="CC946" s="17"/>
      <c r="CD946" s="17"/>
      <c r="CE946" s="17"/>
      <c r="CF946" s="17"/>
      <c r="CG946" s="17"/>
      <c r="CH946" s="17"/>
      <c r="CI946" s="17"/>
      <c r="CJ946" s="17"/>
      <c r="CK946" s="17"/>
      <c r="CL946" s="17"/>
    </row>
    <row r="947" spans="19:90" x14ac:dyDescent="0.25"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Q947" s="17"/>
      <c r="AR947" s="17"/>
      <c r="AS947" s="17"/>
      <c r="AT947" s="17"/>
      <c r="AU947" s="17"/>
      <c r="AV947" s="17"/>
      <c r="AW947" s="17"/>
      <c r="AX947" s="17"/>
      <c r="AY947" s="17"/>
      <c r="AZ947" s="17"/>
      <c r="BA947" s="17"/>
      <c r="BB947" s="17"/>
      <c r="BC947" s="17"/>
      <c r="BD947" s="17"/>
      <c r="BE947" s="17"/>
      <c r="BF947" s="17"/>
      <c r="BG947" s="17"/>
      <c r="BH947" s="17"/>
      <c r="BI947" s="17"/>
      <c r="BJ947" s="17"/>
      <c r="BK947" s="17"/>
      <c r="BL947" s="17"/>
      <c r="BM947" s="17"/>
      <c r="BN947" s="17"/>
      <c r="BO947" s="17"/>
      <c r="BP947" s="17"/>
      <c r="BQ947" s="17"/>
      <c r="BR947" s="17"/>
      <c r="BS947" s="17"/>
      <c r="BT947" s="17"/>
      <c r="BU947" s="17"/>
      <c r="BV947" s="17"/>
      <c r="BW947" s="17"/>
      <c r="BX947" s="17"/>
      <c r="BY947" s="17"/>
      <c r="BZ947" s="17"/>
      <c r="CA947" s="17"/>
      <c r="CB947" s="17"/>
      <c r="CC947" s="17"/>
      <c r="CD947" s="17"/>
      <c r="CE947" s="17"/>
      <c r="CF947" s="17"/>
      <c r="CG947" s="17"/>
      <c r="CH947" s="17"/>
      <c r="CI947" s="17"/>
      <c r="CJ947" s="17"/>
      <c r="CK947" s="17"/>
      <c r="CL947" s="17"/>
    </row>
    <row r="948" spans="19:90" x14ac:dyDescent="0.25"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Q948" s="17"/>
      <c r="AR948" s="17"/>
      <c r="AS948" s="17"/>
      <c r="AT948" s="17"/>
      <c r="AU948" s="17"/>
      <c r="AV948" s="17"/>
      <c r="AW948" s="17"/>
      <c r="AX948" s="17"/>
      <c r="AY948" s="17"/>
      <c r="AZ948" s="17"/>
      <c r="BA948" s="17"/>
      <c r="BB948" s="17"/>
      <c r="BC948" s="17"/>
      <c r="BD948" s="17"/>
      <c r="BE948" s="17"/>
      <c r="BF948" s="17"/>
      <c r="BG948" s="17"/>
      <c r="BH948" s="17"/>
      <c r="BI948" s="17"/>
      <c r="BJ948" s="17"/>
      <c r="BK948" s="17"/>
      <c r="BL948" s="17"/>
      <c r="BM948" s="17"/>
      <c r="BN948" s="17"/>
      <c r="BO948" s="17"/>
      <c r="BP948" s="17"/>
      <c r="BQ948" s="17"/>
      <c r="BR948" s="17"/>
      <c r="BS948" s="17"/>
      <c r="BT948" s="17"/>
      <c r="BU948" s="17"/>
      <c r="BV948" s="17"/>
      <c r="BW948" s="17"/>
      <c r="BX948" s="17"/>
      <c r="BY948" s="17"/>
      <c r="BZ948" s="17"/>
      <c r="CA948" s="17"/>
      <c r="CB948" s="17"/>
      <c r="CC948" s="17"/>
      <c r="CD948" s="17"/>
      <c r="CE948" s="17"/>
      <c r="CF948" s="17"/>
      <c r="CG948" s="17"/>
      <c r="CH948" s="17"/>
      <c r="CI948" s="17"/>
      <c r="CJ948" s="17"/>
      <c r="CK948" s="17"/>
      <c r="CL948" s="17"/>
    </row>
    <row r="949" spans="19:90" x14ac:dyDescent="0.25"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AQ949" s="17"/>
      <c r="AR949" s="17"/>
      <c r="AS949" s="17"/>
      <c r="AT949" s="17"/>
      <c r="AU949" s="17"/>
      <c r="AV949" s="17"/>
      <c r="AW949" s="17"/>
      <c r="AX949" s="17"/>
      <c r="AY949" s="17"/>
      <c r="AZ949" s="17"/>
      <c r="BA949" s="17"/>
      <c r="BB949" s="17"/>
      <c r="BC949" s="17"/>
      <c r="BD949" s="17"/>
      <c r="BE949" s="17"/>
      <c r="BF949" s="17"/>
      <c r="BG949" s="17"/>
      <c r="BH949" s="17"/>
      <c r="BI949" s="17"/>
      <c r="BJ949" s="17"/>
      <c r="BK949" s="17"/>
      <c r="BL949" s="17"/>
      <c r="BM949" s="17"/>
      <c r="BN949" s="17"/>
      <c r="BO949" s="17"/>
      <c r="BP949" s="17"/>
      <c r="BQ949" s="17"/>
      <c r="BR949" s="17"/>
      <c r="BS949" s="17"/>
      <c r="BT949" s="17"/>
      <c r="BU949" s="17"/>
      <c r="BV949" s="17"/>
      <c r="BW949" s="17"/>
      <c r="BX949" s="17"/>
      <c r="BY949" s="17"/>
      <c r="BZ949" s="17"/>
      <c r="CA949" s="17"/>
      <c r="CB949" s="17"/>
      <c r="CC949" s="17"/>
      <c r="CD949" s="17"/>
      <c r="CE949" s="17"/>
      <c r="CF949" s="17"/>
      <c r="CG949" s="17"/>
      <c r="CH949" s="17"/>
      <c r="CI949" s="17"/>
      <c r="CJ949" s="17"/>
      <c r="CK949" s="17"/>
      <c r="CL949" s="17"/>
    </row>
    <row r="950" spans="19:90" x14ac:dyDescent="0.25"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  <c r="AR950" s="17"/>
      <c r="AS950" s="17"/>
      <c r="AT950" s="17"/>
      <c r="AU950" s="17"/>
      <c r="AV950" s="17"/>
      <c r="AW950" s="17"/>
      <c r="AX950" s="17"/>
      <c r="AY950" s="17"/>
      <c r="AZ950" s="17"/>
      <c r="BA950" s="17"/>
      <c r="BB950" s="17"/>
      <c r="BC950" s="17"/>
      <c r="BD950" s="17"/>
      <c r="BE950" s="17"/>
      <c r="BF950" s="17"/>
      <c r="BG950" s="17"/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R950" s="17"/>
      <c r="BS950" s="17"/>
      <c r="BT950" s="17"/>
      <c r="BU950" s="17"/>
      <c r="BV950" s="17"/>
      <c r="BW950" s="17"/>
      <c r="BX950" s="17"/>
      <c r="BY950" s="17"/>
      <c r="BZ950" s="17"/>
      <c r="CA950" s="17"/>
      <c r="CB950" s="17"/>
      <c r="CC950" s="17"/>
      <c r="CD950" s="17"/>
      <c r="CE950" s="17"/>
      <c r="CF950" s="17"/>
      <c r="CG950" s="17"/>
      <c r="CH950" s="17"/>
      <c r="CI950" s="17"/>
      <c r="CJ950" s="17"/>
      <c r="CK950" s="17"/>
      <c r="CL950" s="17"/>
    </row>
    <row r="951" spans="19:90" x14ac:dyDescent="0.25"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  <c r="AS951" s="17"/>
      <c r="AT951" s="17"/>
      <c r="AU951" s="17"/>
      <c r="AV951" s="17"/>
      <c r="AW951" s="17"/>
      <c r="AX951" s="17"/>
      <c r="AY951" s="17"/>
      <c r="AZ951" s="17"/>
      <c r="BA951" s="17"/>
      <c r="BB951" s="17"/>
      <c r="BC951" s="17"/>
      <c r="BD951" s="17"/>
      <c r="BE951" s="17"/>
      <c r="BF951" s="17"/>
      <c r="BG951" s="17"/>
      <c r="BH951" s="17"/>
      <c r="BI951" s="17"/>
      <c r="BJ951" s="17"/>
      <c r="BK951" s="17"/>
      <c r="BL951" s="17"/>
      <c r="BM951" s="17"/>
      <c r="BN951" s="17"/>
      <c r="BO951" s="17"/>
      <c r="BP951" s="17"/>
      <c r="BQ951" s="17"/>
      <c r="BR951" s="17"/>
      <c r="BS951" s="17"/>
      <c r="BT951" s="17"/>
      <c r="BU951" s="17"/>
      <c r="BV951" s="17"/>
      <c r="BW951" s="17"/>
      <c r="BX951" s="17"/>
      <c r="BY951" s="17"/>
      <c r="BZ951" s="17"/>
      <c r="CA951" s="17"/>
      <c r="CB951" s="17"/>
      <c r="CC951" s="17"/>
      <c r="CD951" s="17"/>
      <c r="CE951" s="17"/>
      <c r="CF951" s="17"/>
      <c r="CG951" s="17"/>
      <c r="CH951" s="17"/>
      <c r="CI951" s="17"/>
      <c r="CJ951" s="17"/>
      <c r="CK951" s="17"/>
      <c r="CL951" s="17"/>
    </row>
    <row r="952" spans="19:90" x14ac:dyDescent="0.25"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  <c r="AO952" s="17"/>
      <c r="AP952" s="17"/>
      <c r="AQ952" s="17"/>
      <c r="AR952" s="17"/>
      <c r="AS952" s="17"/>
      <c r="AT952" s="17"/>
      <c r="AU952" s="17"/>
      <c r="AV952" s="17"/>
      <c r="AW952" s="17"/>
      <c r="AX952" s="17"/>
      <c r="AY952" s="17"/>
      <c r="AZ952" s="17"/>
      <c r="BA952" s="17"/>
      <c r="BB952" s="17"/>
      <c r="BC952" s="17"/>
      <c r="BD952" s="17"/>
      <c r="BE952" s="17"/>
      <c r="BF952" s="17"/>
      <c r="BG952" s="17"/>
      <c r="BH952" s="17"/>
      <c r="BI952" s="17"/>
      <c r="BJ952" s="17"/>
      <c r="BK952" s="17"/>
      <c r="BL952" s="17"/>
      <c r="BM952" s="17"/>
      <c r="BN952" s="17"/>
      <c r="BO952" s="17"/>
      <c r="BP952" s="17"/>
      <c r="BQ952" s="17"/>
      <c r="BR952" s="17"/>
      <c r="BS952" s="17"/>
      <c r="BT952" s="17"/>
      <c r="BU952" s="17"/>
      <c r="BV952" s="17"/>
      <c r="BW952" s="17"/>
      <c r="BX952" s="17"/>
      <c r="BY952" s="17"/>
      <c r="BZ952" s="17"/>
      <c r="CA952" s="17"/>
      <c r="CB952" s="17"/>
      <c r="CC952" s="17"/>
      <c r="CD952" s="17"/>
      <c r="CE952" s="17"/>
      <c r="CF952" s="17"/>
      <c r="CG952" s="17"/>
      <c r="CH952" s="17"/>
      <c r="CI952" s="17"/>
      <c r="CJ952" s="17"/>
      <c r="CK952" s="17"/>
      <c r="CL952" s="17"/>
    </row>
    <row r="953" spans="19:90" x14ac:dyDescent="0.25"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  <c r="AM953" s="17"/>
      <c r="AN953" s="17"/>
      <c r="AO953" s="17"/>
      <c r="AP953" s="17"/>
      <c r="AQ953" s="17"/>
      <c r="AR953" s="17"/>
      <c r="AS953" s="17"/>
      <c r="AT953" s="17"/>
      <c r="AU953" s="17"/>
      <c r="AV953" s="17"/>
      <c r="AW953" s="17"/>
      <c r="AX953" s="17"/>
      <c r="AY953" s="17"/>
      <c r="AZ953" s="17"/>
      <c r="BA953" s="17"/>
      <c r="BB953" s="17"/>
      <c r="BC953" s="17"/>
      <c r="BD953" s="17"/>
      <c r="BE953" s="17"/>
      <c r="BF953" s="17"/>
      <c r="BG953" s="17"/>
      <c r="BH953" s="17"/>
      <c r="BI953" s="17"/>
      <c r="BJ953" s="17"/>
      <c r="BK953" s="17"/>
      <c r="BL953" s="17"/>
      <c r="BM953" s="17"/>
      <c r="BN953" s="17"/>
      <c r="BO953" s="17"/>
      <c r="BP953" s="17"/>
      <c r="BQ953" s="17"/>
      <c r="BR953" s="17"/>
      <c r="BS953" s="17"/>
      <c r="BT953" s="17"/>
      <c r="BU953" s="17"/>
      <c r="BV953" s="17"/>
      <c r="BW953" s="17"/>
      <c r="BX953" s="17"/>
      <c r="BY953" s="17"/>
      <c r="BZ953" s="17"/>
      <c r="CA953" s="17"/>
      <c r="CB953" s="17"/>
      <c r="CC953" s="17"/>
      <c r="CD953" s="17"/>
      <c r="CE953" s="17"/>
      <c r="CF953" s="17"/>
      <c r="CG953" s="17"/>
      <c r="CH953" s="17"/>
      <c r="CI953" s="17"/>
      <c r="CJ953" s="17"/>
      <c r="CK953" s="17"/>
      <c r="CL953" s="17"/>
    </row>
    <row r="954" spans="19:90" x14ac:dyDescent="0.25"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AQ954" s="17"/>
      <c r="AR954" s="17"/>
      <c r="AS954" s="17"/>
      <c r="AT954" s="17"/>
      <c r="AU954" s="17"/>
      <c r="AV954" s="17"/>
      <c r="AW954" s="17"/>
      <c r="AX954" s="17"/>
      <c r="AY954" s="17"/>
      <c r="AZ954" s="17"/>
      <c r="BA954" s="17"/>
      <c r="BB954" s="17"/>
      <c r="BC954" s="17"/>
      <c r="BD954" s="17"/>
      <c r="BE954" s="17"/>
      <c r="BF954" s="17"/>
      <c r="BG954" s="17"/>
      <c r="BH954" s="17"/>
      <c r="BI954" s="17"/>
      <c r="BJ954" s="17"/>
      <c r="BK954" s="17"/>
      <c r="BL954" s="17"/>
      <c r="BM954" s="17"/>
      <c r="BN954" s="17"/>
      <c r="BO954" s="17"/>
      <c r="BP954" s="17"/>
      <c r="BQ954" s="17"/>
      <c r="BR954" s="17"/>
      <c r="BS954" s="17"/>
      <c r="BT954" s="17"/>
      <c r="BU954" s="17"/>
      <c r="BV954" s="17"/>
      <c r="BW954" s="17"/>
      <c r="BX954" s="17"/>
      <c r="BY954" s="17"/>
      <c r="BZ954" s="17"/>
      <c r="CA954" s="17"/>
      <c r="CB954" s="17"/>
      <c r="CC954" s="17"/>
      <c r="CD954" s="17"/>
      <c r="CE954" s="17"/>
      <c r="CF954" s="17"/>
      <c r="CG954" s="17"/>
      <c r="CH954" s="17"/>
      <c r="CI954" s="17"/>
      <c r="CJ954" s="17"/>
      <c r="CK954" s="17"/>
      <c r="CL954" s="17"/>
    </row>
    <row r="955" spans="19:90" x14ac:dyDescent="0.25"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  <c r="AR955" s="17"/>
      <c r="AS955" s="17"/>
      <c r="AT955" s="17"/>
      <c r="AU955" s="17"/>
      <c r="AV955" s="17"/>
      <c r="AW955" s="17"/>
      <c r="AX955" s="17"/>
      <c r="AY955" s="17"/>
      <c r="AZ955" s="17"/>
      <c r="BA955" s="17"/>
      <c r="BB955" s="17"/>
      <c r="BC955" s="17"/>
      <c r="BD955" s="17"/>
      <c r="BE955" s="17"/>
      <c r="BF955" s="17"/>
      <c r="BG955" s="17"/>
      <c r="BH955" s="17"/>
      <c r="BI955" s="17"/>
      <c r="BJ955" s="17"/>
      <c r="BK955" s="17"/>
      <c r="BL955" s="17"/>
      <c r="BM955" s="17"/>
      <c r="BN955" s="17"/>
      <c r="BO955" s="17"/>
      <c r="BP955" s="17"/>
      <c r="BQ955" s="17"/>
      <c r="BR955" s="17"/>
      <c r="BS955" s="17"/>
      <c r="BT955" s="17"/>
      <c r="BU955" s="17"/>
      <c r="BV955" s="17"/>
      <c r="BW955" s="17"/>
      <c r="BX955" s="17"/>
      <c r="BY955" s="17"/>
      <c r="BZ955" s="17"/>
      <c r="CA955" s="17"/>
      <c r="CB955" s="17"/>
      <c r="CC955" s="17"/>
      <c r="CD955" s="17"/>
      <c r="CE955" s="17"/>
      <c r="CF955" s="17"/>
      <c r="CG955" s="17"/>
      <c r="CH955" s="17"/>
      <c r="CI955" s="17"/>
      <c r="CJ955" s="17"/>
      <c r="CK955" s="17"/>
      <c r="CL955" s="17"/>
    </row>
    <row r="956" spans="19:90" x14ac:dyDescent="0.25"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  <c r="AR956" s="17"/>
      <c r="AS956" s="17"/>
      <c r="AT956" s="17"/>
      <c r="AU956" s="17"/>
      <c r="AV956" s="17"/>
      <c r="AW956" s="17"/>
      <c r="AX956" s="17"/>
      <c r="AY956" s="17"/>
      <c r="AZ956" s="17"/>
      <c r="BA956" s="17"/>
      <c r="BB956" s="17"/>
      <c r="BC956" s="17"/>
      <c r="BD956" s="17"/>
      <c r="BE956" s="17"/>
      <c r="BF956" s="17"/>
      <c r="BG956" s="17"/>
      <c r="BH956" s="17"/>
      <c r="BI956" s="17"/>
      <c r="BJ956" s="17"/>
      <c r="BK956" s="17"/>
      <c r="BL956" s="17"/>
      <c r="BM956" s="17"/>
      <c r="BN956" s="17"/>
      <c r="BO956" s="17"/>
      <c r="BP956" s="17"/>
      <c r="BQ956" s="17"/>
      <c r="BR956" s="17"/>
      <c r="BS956" s="17"/>
      <c r="BT956" s="17"/>
      <c r="BU956" s="17"/>
      <c r="BV956" s="17"/>
      <c r="BW956" s="17"/>
      <c r="BX956" s="17"/>
      <c r="BY956" s="17"/>
      <c r="BZ956" s="17"/>
      <c r="CA956" s="17"/>
      <c r="CB956" s="17"/>
      <c r="CC956" s="17"/>
      <c r="CD956" s="17"/>
      <c r="CE956" s="17"/>
      <c r="CF956" s="17"/>
      <c r="CG956" s="17"/>
      <c r="CH956" s="17"/>
      <c r="CI956" s="17"/>
      <c r="CJ956" s="17"/>
      <c r="CK956" s="17"/>
      <c r="CL956" s="17"/>
    </row>
    <row r="957" spans="19:90" x14ac:dyDescent="0.25"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  <c r="AM957" s="17"/>
      <c r="AN957" s="17"/>
      <c r="AO957" s="17"/>
      <c r="AP957" s="17"/>
      <c r="AQ957" s="17"/>
      <c r="AR957" s="17"/>
      <c r="AS957" s="17"/>
      <c r="AT957" s="17"/>
      <c r="AU957" s="17"/>
      <c r="AV957" s="17"/>
      <c r="AW957" s="17"/>
      <c r="AX957" s="17"/>
      <c r="AY957" s="17"/>
      <c r="AZ957" s="17"/>
      <c r="BA957" s="17"/>
      <c r="BB957" s="17"/>
      <c r="BC957" s="17"/>
      <c r="BD957" s="17"/>
      <c r="BE957" s="17"/>
      <c r="BF957" s="17"/>
      <c r="BG957" s="17"/>
      <c r="BH957" s="17"/>
      <c r="BI957" s="17"/>
      <c r="BJ957" s="17"/>
      <c r="BK957" s="17"/>
      <c r="BL957" s="17"/>
      <c r="BM957" s="17"/>
      <c r="BN957" s="17"/>
      <c r="BO957" s="17"/>
      <c r="BP957" s="17"/>
      <c r="BQ957" s="17"/>
      <c r="BR957" s="17"/>
      <c r="BS957" s="17"/>
      <c r="BT957" s="17"/>
      <c r="BU957" s="17"/>
      <c r="BV957" s="17"/>
      <c r="BW957" s="17"/>
      <c r="BX957" s="17"/>
      <c r="BY957" s="17"/>
      <c r="BZ957" s="17"/>
      <c r="CA957" s="17"/>
      <c r="CB957" s="17"/>
      <c r="CC957" s="17"/>
      <c r="CD957" s="17"/>
      <c r="CE957" s="17"/>
      <c r="CF957" s="17"/>
      <c r="CG957" s="17"/>
      <c r="CH957" s="17"/>
      <c r="CI957" s="17"/>
      <c r="CJ957" s="17"/>
      <c r="CK957" s="17"/>
      <c r="CL957" s="17"/>
    </row>
    <row r="958" spans="19:90" x14ac:dyDescent="0.25"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  <c r="AM958" s="17"/>
      <c r="AN958" s="17"/>
      <c r="AO958" s="17"/>
      <c r="AP958" s="17"/>
      <c r="AQ958" s="17"/>
      <c r="AR958" s="17"/>
      <c r="AS958" s="17"/>
      <c r="AT958" s="17"/>
      <c r="AU958" s="17"/>
      <c r="AV958" s="17"/>
      <c r="AW958" s="17"/>
      <c r="AX958" s="17"/>
      <c r="AY958" s="17"/>
      <c r="AZ958" s="17"/>
      <c r="BA958" s="17"/>
      <c r="BB958" s="17"/>
      <c r="BC958" s="17"/>
      <c r="BD958" s="17"/>
      <c r="BE958" s="17"/>
      <c r="BF958" s="17"/>
      <c r="BG958" s="17"/>
      <c r="BH958" s="17"/>
      <c r="BI958" s="17"/>
      <c r="BJ958" s="17"/>
      <c r="BK958" s="17"/>
      <c r="BL958" s="17"/>
      <c r="BM958" s="17"/>
      <c r="BN958" s="17"/>
      <c r="BO958" s="17"/>
      <c r="BP958" s="17"/>
      <c r="BQ958" s="17"/>
      <c r="BR958" s="17"/>
      <c r="BS958" s="17"/>
      <c r="BT958" s="17"/>
      <c r="BU958" s="17"/>
      <c r="BV958" s="17"/>
      <c r="BW958" s="17"/>
      <c r="BX958" s="17"/>
      <c r="BY958" s="17"/>
      <c r="BZ958" s="17"/>
      <c r="CA958" s="17"/>
      <c r="CB958" s="17"/>
      <c r="CC958" s="17"/>
      <c r="CD958" s="17"/>
      <c r="CE958" s="17"/>
      <c r="CF958" s="17"/>
      <c r="CG958" s="17"/>
      <c r="CH958" s="17"/>
      <c r="CI958" s="17"/>
      <c r="CJ958" s="17"/>
      <c r="CK958" s="17"/>
      <c r="CL958" s="17"/>
    </row>
    <row r="959" spans="19:90" x14ac:dyDescent="0.25"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  <c r="AL959" s="17"/>
      <c r="AM959" s="17"/>
      <c r="AN959" s="17"/>
      <c r="AO959" s="17"/>
      <c r="AP959" s="17"/>
      <c r="AQ959" s="17"/>
      <c r="AR959" s="17"/>
      <c r="AS959" s="17"/>
      <c r="AT959" s="17"/>
      <c r="AU959" s="17"/>
      <c r="AV959" s="17"/>
      <c r="AW959" s="17"/>
      <c r="AX959" s="17"/>
      <c r="AY959" s="17"/>
      <c r="AZ959" s="17"/>
      <c r="BA959" s="17"/>
      <c r="BB959" s="17"/>
      <c r="BC959" s="17"/>
      <c r="BD959" s="17"/>
      <c r="BE959" s="17"/>
      <c r="BF959" s="17"/>
      <c r="BG959" s="17"/>
      <c r="BH959" s="17"/>
      <c r="BI959" s="17"/>
      <c r="BJ959" s="17"/>
      <c r="BK959" s="17"/>
      <c r="BL959" s="17"/>
      <c r="BM959" s="17"/>
      <c r="BN959" s="17"/>
      <c r="BO959" s="17"/>
      <c r="BP959" s="17"/>
      <c r="BQ959" s="17"/>
      <c r="BR959" s="17"/>
      <c r="BS959" s="17"/>
      <c r="BT959" s="17"/>
      <c r="BU959" s="17"/>
      <c r="BV959" s="17"/>
      <c r="BW959" s="17"/>
      <c r="BX959" s="17"/>
      <c r="BY959" s="17"/>
      <c r="BZ959" s="17"/>
      <c r="CA959" s="17"/>
      <c r="CB959" s="17"/>
      <c r="CC959" s="17"/>
      <c r="CD959" s="17"/>
      <c r="CE959" s="17"/>
      <c r="CF959" s="17"/>
      <c r="CG959" s="17"/>
      <c r="CH959" s="17"/>
      <c r="CI959" s="17"/>
      <c r="CJ959" s="17"/>
      <c r="CK959" s="17"/>
      <c r="CL959" s="17"/>
    </row>
    <row r="960" spans="19:90" x14ac:dyDescent="0.25"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Q960" s="17"/>
      <c r="AR960" s="17"/>
      <c r="AS960" s="17"/>
      <c r="AT960" s="17"/>
      <c r="AU960" s="17"/>
      <c r="AV960" s="17"/>
      <c r="AW960" s="17"/>
      <c r="AX960" s="17"/>
      <c r="AY960" s="17"/>
      <c r="AZ960" s="17"/>
      <c r="BA960" s="17"/>
      <c r="BB960" s="17"/>
      <c r="BC960" s="17"/>
      <c r="BD960" s="17"/>
      <c r="BE960" s="17"/>
      <c r="BF960" s="17"/>
      <c r="BG960" s="17"/>
      <c r="BH960" s="17"/>
      <c r="BI960" s="17"/>
      <c r="BJ960" s="17"/>
      <c r="BK960" s="17"/>
      <c r="BL960" s="17"/>
      <c r="BM960" s="17"/>
      <c r="BN960" s="17"/>
      <c r="BO960" s="17"/>
      <c r="BP960" s="17"/>
      <c r="BQ960" s="17"/>
      <c r="BR960" s="17"/>
      <c r="BS960" s="17"/>
      <c r="BT960" s="17"/>
      <c r="BU960" s="17"/>
      <c r="BV960" s="17"/>
      <c r="BW960" s="17"/>
      <c r="BX960" s="17"/>
      <c r="BY960" s="17"/>
      <c r="BZ960" s="17"/>
      <c r="CA960" s="17"/>
      <c r="CB960" s="17"/>
      <c r="CC960" s="17"/>
      <c r="CD960" s="17"/>
      <c r="CE960" s="17"/>
      <c r="CF960" s="17"/>
      <c r="CG960" s="17"/>
      <c r="CH960" s="17"/>
      <c r="CI960" s="17"/>
      <c r="CJ960" s="17"/>
      <c r="CK960" s="17"/>
      <c r="CL960" s="17"/>
    </row>
    <row r="961" spans="19:90" x14ac:dyDescent="0.25"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Q961" s="17"/>
      <c r="AR961" s="17"/>
      <c r="AS961" s="17"/>
      <c r="AT961" s="17"/>
      <c r="AU961" s="17"/>
      <c r="AV961" s="17"/>
      <c r="AW961" s="17"/>
      <c r="AX961" s="17"/>
      <c r="AY961" s="17"/>
      <c r="AZ961" s="17"/>
      <c r="BA961" s="17"/>
      <c r="BB961" s="17"/>
      <c r="BC961" s="17"/>
      <c r="BD961" s="17"/>
      <c r="BE961" s="17"/>
      <c r="BF961" s="17"/>
      <c r="BG961" s="17"/>
      <c r="BH961" s="17"/>
      <c r="BI961" s="17"/>
      <c r="BJ961" s="17"/>
      <c r="BK961" s="17"/>
      <c r="BL961" s="17"/>
      <c r="BM961" s="17"/>
      <c r="BN961" s="17"/>
      <c r="BO961" s="17"/>
      <c r="BP961" s="17"/>
      <c r="BQ961" s="17"/>
      <c r="BR961" s="17"/>
      <c r="BS961" s="17"/>
      <c r="BT961" s="17"/>
      <c r="BU961" s="17"/>
      <c r="BV961" s="17"/>
      <c r="BW961" s="17"/>
      <c r="BX961" s="17"/>
      <c r="BY961" s="17"/>
      <c r="BZ961" s="17"/>
      <c r="CA961" s="17"/>
      <c r="CB961" s="17"/>
      <c r="CC961" s="17"/>
      <c r="CD961" s="17"/>
      <c r="CE961" s="17"/>
      <c r="CF961" s="17"/>
      <c r="CG961" s="17"/>
      <c r="CH961" s="17"/>
      <c r="CI961" s="17"/>
      <c r="CJ961" s="17"/>
      <c r="CK961" s="17"/>
      <c r="CL961" s="17"/>
    </row>
    <row r="962" spans="19:90" x14ac:dyDescent="0.25"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  <c r="AM962" s="17"/>
      <c r="AN962" s="17"/>
      <c r="AO962" s="17"/>
      <c r="AP962" s="17"/>
      <c r="AQ962" s="17"/>
      <c r="AR962" s="17"/>
      <c r="AS962" s="17"/>
      <c r="AT962" s="17"/>
      <c r="AU962" s="17"/>
      <c r="AV962" s="17"/>
      <c r="AW962" s="17"/>
      <c r="AX962" s="17"/>
      <c r="AY962" s="17"/>
      <c r="AZ962" s="17"/>
      <c r="BA962" s="17"/>
      <c r="BB962" s="17"/>
      <c r="BC962" s="17"/>
      <c r="BD962" s="17"/>
      <c r="BE962" s="17"/>
      <c r="BF962" s="17"/>
      <c r="BG962" s="17"/>
      <c r="BH962" s="17"/>
      <c r="BI962" s="17"/>
      <c r="BJ962" s="17"/>
      <c r="BK962" s="17"/>
      <c r="BL962" s="17"/>
      <c r="BM962" s="17"/>
      <c r="BN962" s="17"/>
      <c r="BO962" s="17"/>
      <c r="BP962" s="17"/>
      <c r="BQ962" s="17"/>
      <c r="BR962" s="17"/>
      <c r="BS962" s="17"/>
      <c r="BT962" s="17"/>
      <c r="BU962" s="17"/>
      <c r="BV962" s="17"/>
      <c r="BW962" s="17"/>
      <c r="BX962" s="17"/>
      <c r="BY962" s="17"/>
      <c r="BZ962" s="17"/>
      <c r="CA962" s="17"/>
      <c r="CB962" s="17"/>
      <c r="CC962" s="17"/>
      <c r="CD962" s="17"/>
      <c r="CE962" s="17"/>
      <c r="CF962" s="17"/>
      <c r="CG962" s="17"/>
      <c r="CH962" s="17"/>
      <c r="CI962" s="17"/>
      <c r="CJ962" s="17"/>
      <c r="CK962" s="17"/>
      <c r="CL962" s="17"/>
    </row>
    <row r="963" spans="19:90" x14ac:dyDescent="0.25"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  <c r="AL963" s="17"/>
      <c r="AM963" s="17"/>
      <c r="AN963" s="17"/>
      <c r="AO963" s="17"/>
      <c r="AP963" s="17"/>
      <c r="AQ963" s="17"/>
      <c r="AR963" s="17"/>
      <c r="AS963" s="17"/>
      <c r="AT963" s="17"/>
      <c r="AU963" s="17"/>
      <c r="AV963" s="17"/>
      <c r="AW963" s="17"/>
      <c r="AX963" s="17"/>
      <c r="AY963" s="17"/>
      <c r="AZ963" s="17"/>
      <c r="BA963" s="17"/>
      <c r="BB963" s="17"/>
      <c r="BC963" s="17"/>
      <c r="BD963" s="17"/>
      <c r="BE963" s="17"/>
      <c r="BF963" s="17"/>
      <c r="BG963" s="17"/>
      <c r="BH963" s="17"/>
      <c r="BI963" s="17"/>
      <c r="BJ963" s="17"/>
      <c r="BK963" s="17"/>
      <c r="BL963" s="17"/>
      <c r="BM963" s="17"/>
      <c r="BN963" s="17"/>
      <c r="BO963" s="17"/>
      <c r="BP963" s="17"/>
      <c r="BQ963" s="17"/>
      <c r="BR963" s="17"/>
      <c r="BS963" s="17"/>
      <c r="BT963" s="17"/>
      <c r="BU963" s="17"/>
      <c r="BV963" s="17"/>
      <c r="BW963" s="17"/>
      <c r="BX963" s="17"/>
      <c r="BY963" s="17"/>
      <c r="BZ963" s="17"/>
      <c r="CA963" s="17"/>
      <c r="CB963" s="17"/>
      <c r="CC963" s="17"/>
      <c r="CD963" s="17"/>
      <c r="CE963" s="17"/>
      <c r="CF963" s="17"/>
      <c r="CG963" s="17"/>
      <c r="CH963" s="17"/>
      <c r="CI963" s="17"/>
      <c r="CJ963" s="17"/>
      <c r="CK963" s="17"/>
      <c r="CL963" s="17"/>
    </row>
    <row r="964" spans="19:90" x14ac:dyDescent="0.25"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  <c r="AM964" s="17"/>
      <c r="AN964" s="17"/>
      <c r="AO964" s="17"/>
      <c r="AP964" s="17"/>
      <c r="AQ964" s="17"/>
      <c r="AR964" s="17"/>
      <c r="AS964" s="17"/>
      <c r="AT964" s="17"/>
      <c r="AU964" s="17"/>
      <c r="AV964" s="17"/>
      <c r="AW964" s="17"/>
      <c r="AX964" s="17"/>
      <c r="AY964" s="17"/>
      <c r="AZ964" s="17"/>
      <c r="BA964" s="17"/>
      <c r="BB964" s="17"/>
      <c r="BC964" s="17"/>
      <c r="BD964" s="17"/>
      <c r="BE964" s="17"/>
      <c r="BF964" s="17"/>
      <c r="BG964" s="17"/>
      <c r="BH964" s="17"/>
      <c r="BI964" s="17"/>
      <c r="BJ964" s="17"/>
      <c r="BK964" s="17"/>
      <c r="BL964" s="17"/>
      <c r="BM964" s="17"/>
      <c r="BN964" s="17"/>
      <c r="BO964" s="17"/>
      <c r="BP964" s="17"/>
      <c r="BQ964" s="17"/>
      <c r="BR964" s="17"/>
      <c r="BS964" s="17"/>
      <c r="BT964" s="17"/>
      <c r="BU964" s="17"/>
      <c r="BV964" s="17"/>
      <c r="BW964" s="17"/>
      <c r="BX964" s="17"/>
      <c r="BY964" s="17"/>
      <c r="BZ964" s="17"/>
      <c r="CA964" s="17"/>
      <c r="CB964" s="17"/>
      <c r="CC964" s="17"/>
      <c r="CD964" s="17"/>
      <c r="CE964" s="17"/>
      <c r="CF964" s="17"/>
      <c r="CG964" s="17"/>
      <c r="CH964" s="17"/>
      <c r="CI964" s="17"/>
      <c r="CJ964" s="17"/>
      <c r="CK964" s="17"/>
      <c r="CL964" s="17"/>
    </row>
    <row r="965" spans="19:90" x14ac:dyDescent="0.25"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AQ965" s="17"/>
      <c r="AR965" s="17"/>
      <c r="AS965" s="17"/>
      <c r="AT965" s="17"/>
      <c r="AU965" s="17"/>
      <c r="AV965" s="17"/>
      <c r="AW965" s="17"/>
      <c r="AX965" s="17"/>
      <c r="AY965" s="17"/>
      <c r="AZ965" s="17"/>
      <c r="BA965" s="17"/>
      <c r="BB965" s="17"/>
      <c r="BC965" s="17"/>
      <c r="BD965" s="17"/>
      <c r="BE965" s="17"/>
      <c r="BF965" s="17"/>
      <c r="BG965" s="17"/>
      <c r="BH965" s="17"/>
      <c r="BI965" s="17"/>
      <c r="BJ965" s="17"/>
      <c r="BK965" s="17"/>
      <c r="BL965" s="17"/>
      <c r="BM965" s="17"/>
      <c r="BN965" s="17"/>
      <c r="BO965" s="17"/>
      <c r="BP965" s="17"/>
      <c r="BQ965" s="17"/>
      <c r="BR965" s="17"/>
      <c r="BS965" s="17"/>
      <c r="BT965" s="17"/>
      <c r="BU965" s="17"/>
      <c r="BV965" s="17"/>
      <c r="BW965" s="17"/>
      <c r="BX965" s="17"/>
      <c r="BY965" s="17"/>
      <c r="BZ965" s="17"/>
      <c r="CA965" s="17"/>
      <c r="CB965" s="17"/>
      <c r="CC965" s="17"/>
      <c r="CD965" s="17"/>
      <c r="CE965" s="17"/>
      <c r="CF965" s="17"/>
      <c r="CG965" s="17"/>
      <c r="CH965" s="17"/>
      <c r="CI965" s="17"/>
      <c r="CJ965" s="17"/>
      <c r="CK965" s="17"/>
      <c r="CL965" s="17"/>
    </row>
    <row r="966" spans="19:90" x14ac:dyDescent="0.25"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Q966" s="17"/>
      <c r="AR966" s="17"/>
      <c r="AS966" s="17"/>
      <c r="AT966" s="17"/>
      <c r="AU966" s="17"/>
      <c r="AV966" s="17"/>
      <c r="AW966" s="17"/>
      <c r="AX966" s="17"/>
      <c r="AY966" s="17"/>
      <c r="AZ966" s="17"/>
      <c r="BA966" s="17"/>
      <c r="BB966" s="17"/>
      <c r="BC966" s="17"/>
      <c r="BD966" s="17"/>
      <c r="BE966" s="17"/>
      <c r="BF966" s="17"/>
      <c r="BG966" s="17"/>
      <c r="BH966" s="17"/>
      <c r="BI966" s="17"/>
      <c r="BJ966" s="17"/>
      <c r="BK966" s="17"/>
      <c r="BL966" s="17"/>
      <c r="BM966" s="17"/>
      <c r="BN966" s="17"/>
      <c r="BO966" s="17"/>
      <c r="BP966" s="17"/>
      <c r="BQ966" s="17"/>
      <c r="BR966" s="17"/>
      <c r="BS966" s="17"/>
      <c r="BT966" s="17"/>
      <c r="BU966" s="17"/>
      <c r="BV966" s="17"/>
      <c r="BW966" s="17"/>
      <c r="BX966" s="17"/>
      <c r="BY966" s="17"/>
      <c r="BZ966" s="17"/>
      <c r="CA966" s="17"/>
      <c r="CB966" s="17"/>
      <c r="CC966" s="17"/>
      <c r="CD966" s="17"/>
      <c r="CE966" s="17"/>
      <c r="CF966" s="17"/>
      <c r="CG966" s="17"/>
      <c r="CH966" s="17"/>
      <c r="CI966" s="17"/>
      <c r="CJ966" s="17"/>
      <c r="CK966" s="17"/>
      <c r="CL966" s="17"/>
    </row>
    <row r="967" spans="19:90" x14ac:dyDescent="0.25"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  <c r="AM967" s="17"/>
      <c r="AN967" s="17"/>
      <c r="AO967" s="17"/>
      <c r="AP967" s="17"/>
      <c r="AQ967" s="17"/>
      <c r="AR967" s="17"/>
      <c r="AS967" s="17"/>
      <c r="AT967" s="17"/>
      <c r="AU967" s="17"/>
      <c r="AV967" s="17"/>
      <c r="AW967" s="17"/>
      <c r="AX967" s="17"/>
      <c r="AY967" s="17"/>
      <c r="AZ967" s="17"/>
      <c r="BA967" s="17"/>
      <c r="BB967" s="17"/>
      <c r="BC967" s="17"/>
      <c r="BD967" s="17"/>
      <c r="BE967" s="17"/>
      <c r="BF967" s="17"/>
      <c r="BG967" s="17"/>
      <c r="BH967" s="17"/>
      <c r="BI967" s="17"/>
      <c r="BJ967" s="17"/>
      <c r="BK967" s="17"/>
      <c r="BL967" s="17"/>
      <c r="BM967" s="17"/>
      <c r="BN967" s="17"/>
      <c r="BO967" s="17"/>
      <c r="BP967" s="17"/>
      <c r="BQ967" s="17"/>
      <c r="BR967" s="17"/>
      <c r="BS967" s="17"/>
      <c r="BT967" s="17"/>
      <c r="BU967" s="17"/>
      <c r="BV967" s="17"/>
      <c r="BW967" s="17"/>
      <c r="BX967" s="17"/>
      <c r="BY967" s="17"/>
      <c r="BZ967" s="17"/>
      <c r="CA967" s="17"/>
      <c r="CB967" s="17"/>
      <c r="CC967" s="17"/>
      <c r="CD967" s="17"/>
      <c r="CE967" s="17"/>
      <c r="CF967" s="17"/>
      <c r="CG967" s="17"/>
      <c r="CH967" s="17"/>
      <c r="CI967" s="17"/>
      <c r="CJ967" s="17"/>
      <c r="CK967" s="17"/>
      <c r="CL967" s="17"/>
    </row>
    <row r="968" spans="19:90" x14ac:dyDescent="0.25"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  <c r="AM968" s="17"/>
      <c r="AN968" s="17"/>
      <c r="AO968" s="17"/>
      <c r="AP968" s="17"/>
      <c r="AQ968" s="17"/>
      <c r="AR968" s="17"/>
      <c r="AS968" s="17"/>
      <c r="AT968" s="17"/>
      <c r="AU968" s="17"/>
      <c r="AV968" s="17"/>
      <c r="AW968" s="17"/>
      <c r="AX968" s="17"/>
      <c r="AY968" s="17"/>
      <c r="AZ968" s="17"/>
      <c r="BA968" s="17"/>
      <c r="BB968" s="17"/>
      <c r="BC968" s="17"/>
      <c r="BD968" s="17"/>
      <c r="BE968" s="17"/>
      <c r="BF968" s="17"/>
      <c r="BG968" s="17"/>
      <c r="BH968" s="17"/>
      <c r="BI968" s="17"/>
      <c r="BJ968" s="17"/>
      <c r="BK968" s="17"/>
      <c r="BL968" s="17"/>
      <c r="BM968" s="17"/>
      <c r="BN968" s="17"/>
      <c r="BO968" s="17"/>
      <c r="BP968" s="17"/>
      <c r="BQ968" s="17"/>
      <c r="BR968" s="17"/>
      <c r="BS968" s="17"/>
      <c r="BT968" s="17"/>
      <c r="BU968" s="17"/>
      <c r="BV968" s="17"/>
      <c r="BW968" s="17"/>
      <c r="BX968" s="17"/>
      <c r="BY968" s="17"/>
      <c r="BZ968" s="17"/>
      <c r="CA968" s="17"/>
      <c r="CB968" s="17"/>
      <c r="CC968" s="17"/>
      <c r="CD968" s="17"/>
      <c r="CE968" s="17"/>
      <c r="CF968" s="17"/>
      <c r="CG968" s="17"/>
      <c r="CH968" s="17"/>
      <c r="CI968" s="17"/>
      <c r="CJ968" s="17"/>
      <c r="CK968" s="17"/>
      <c r="CL968" s="17"/>
    </row>
    <row r="969" spans="19:90" x14ac:dyDescent="0.25"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  <c r="AL969" s="17"/>
      <c r="AM969" s="17"/>
      <c r="AN969" s="17"/>
      <c r="AO969" s="17"/>
      <c r="AP969" s="17"/>
      <c r="AQ969" s="17"/>
      <c r="AR969" s="17"/>
      <c r="AS969" s="17"/>
      <c r="AT969" s="17"/>
      <c r="AU969" s="17"/>
      <c r="AV969" s="17"/>
      <c r="AW969" s="17"/>
      <c r="AX969" s="17"/>
      <c r="AY969" s="17"/>
      <c r="AZ969" s="17"/>
      <c r="BA969" s="17"/>
      <c r="BB969" s="17"/>
      <c r="BC969" s="17"/>
      <c r="BD969" s="17"/>
      <c r="BE969" s="17"/>
      <c r="BF969" s="17"/>
      <c r="BG969" s="17"/>
      <c r="BH969" s="17"/>
      <c r="BI969" s="17"/>
      <c r="BJ969" s="17"/>
      <c r="BK969" s="17"/>
      <c r="BL969" s="17"/>
      <c r="BM969" s="17"/>
      <c r="BN969" s="17"/>
      <c r="BO969" s="17"/>
      <c r="BP969" s="17"/>
      <c r="BQ969" s="17"/>
      <c r="BR969" s="17"/>
      <c r="BS969" s="17"/>
      <c r="BT969" s="17"/>
      <c r="BU969" s="17"/>
      <c r="BV969" s="17"/>
      <c r="BW969" s="17"/>
      <c r="BX969" s="17"/>
      <c r="BY969" s="17"/>
      <c r="BZ969" s="17"/>
      <c r="CA969" s="17"/>
      <c r="CB969" s="17"/>
      <c r="CC969" s="17"/>
      <c r="CD969" s="17"/>
      <c r="CE969" s="17"/>
      <c r="CF969" s="17"/>
      <c r="CG969" s="17"/>
      <c r="CH969" s="17"/>
      <c r="CI969" s="17"/>
      <c r="CJ969" s="17"/>
      <c r="CK969" s="17"/>
      <c r="CL969" s="17"/>
    </row>
    <row r="970" spans="19:90" x14ac:dyDescent="0.25"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Q970" s="17"/>
      <c r="AR970" s="17"/>
      <c r="AS970" s="17"/>
      <c r="AT970" s="17"/>
      <c r="AU970" s="17"/>
      <c r="AV970" s="17"/>
      <c r="AW970" s="17"/>
      <c r="AX970" s="17"/>
      <c r="AY970" s="17"/>
      <c r="AZ970" s="17"/>
      <c r="BA970" s="17"/>
      <c r="BB970" s="17"/>
      <c r="BC970" s="17"/>
      <c r="BD970" s="17"/>
      <c r="BE970" s="17"/>
      <c r="BF970" s="17"/>
      <c r="BG970" s="17"/>
      <c r="BH970" s="17"/>
      <c r="BI970" s="17"/>
      <c r="BJ970" s="17"/>
      <c r="BK970" s="17"/>
      <c r="BL970" s="17"/>
      <c r="BM970" s="17"/>
      <c r="BN970" s="17"/>
      <c r="BO970" s="17"/>
      <c r="BP970" s="17"/>
      <c r="BQ970" s="17"/>
      <c r="BR970" s="17"/>
      <c r="BS970" s="17"/>
      <c r="BT970" s="17"/>
      <c r="BU970" s="17"/>
      <c r="BV970" s="17"/>
      <c r="BW970" s="17"/>
      <c r="BX970" s="17"/>
      <c r="BY970" s="17"/>
      <c r="BZ970" s="17"/>
      <c r="CA970" s="17"/>
      <c r="CB970" s="17"/>
      <c r="CC970" s="17"/>
      <c r="CD970" s="17"/>
      <c r="CE970" s="17"/>
      <c r="CF970" s="17"/>
      <c r="CG970" s="17"/>
      <c r="CH970" s="17"/>
      <c r="CI970" s="17"/>
      <c r="CJ970" s="17"/>
      <c r="CK970" s="17"/>
      <c r="CL970" s="17"/>
    </row>
    <row r="971" spans="19:90" x14ac:dyDescent="0.25"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Q971" s="17"/>
      <c r="AR971" s="17"/>
      <c r="AS971" s="17"/>
      <c r="AT971" s="17"/>
      <c r="AU971" s="17"/>
      <c r="AV971" s="17"/>
      <c r="AW971" s="17"/>
      <c r="AX971" s="17"/>
      <c r="AY971" s="17"/>
      <c r="AZ971" s="17"/>
      <c r="BA971" s="17"/>
      <c r="BB971" s="17"/>
      <c r="BC971" s="17"/>
      <c r="BD971" s="17"/>
      <c r="BE971" s="17"/>
      <c r="BF971" s="17"/>
      <c r="BG971" s="17"/>
      <c r="BH971" s="17"/>
      <c r="BI971" s="17"/>
      <c r="BJ971" s="17"/>
      <c r="BK971" s="17"/>
      <c r="BL971" s="17"/>
      <c r="BM971" s="17"/>
      <c r="BN971" s="17"/>
      <c r="BO971" s="17"/>
      <c r="BP971" s="17"/>
      <c r="BQ971" s="17"/>
      <c r="BR971" s="17"/>
      <c r="BS971" s="17"/>
      <c r="BT971" s="17"/>
      <c r="BU971" s="17"/>
      <c r="BV971" s="17"/>
      <c r="BW971" s="17"/>
      <c r="BX971" s="17"/>
      <c r="BY971" s="17"/>
      <c r="BZ971" s="17"/>
      <c r="CA971" s="17"/>
      <c r="CB971" s="17"/>
      <c r="CC971" s="17"/>
      <c r="CD971" s="17"/>
      <c r="CE971" s="17"/>
      <c r="CF971" s="17"/>
      <c r="CG971" s="17"/>
      <c r="CH971" s="17"/>
      <c r="CI971" s="17"/>
      <c r="CJ971" s="17"/>
      <c r="CK971" s="17"/>
      <c r="CL971" s="17"/>
    </row>
    <row r="972" spans="19:90" x14ac:dyDescent="0.25"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  <c r="AL972" s="17"/>
      <c r="AM972" s="17"/>
      <c r="AN972" s="17"/>
      <c r="AO972" s="17"/>
      <c r="AP972" s="17"/>
      <c r="AQ972" s="17"/>
      <c r="AR972" s="17"/>
      <c r="AS972" s="17"/>
      <c r="AT972" s="17"/>
      <c r="AU972" s="17"/>
      <c r="AV972" s="17"/>
      <c r="AW972" s="17"/>
      <c r="AX972" s="17"/>
      <c r="AY972" s="17"/>
      <c r="AZ972" s="17"/>
      <c r="BA972" s="17"/>
      <c r="BB972" s="17"/>
      <c r="BC972" s="17"/>
      <c r="BD972" s="17"/>
      <c r="BE972" s="17"/>
      <c r="BF972" s="17"/>
      <c r="BG972" s="17"/>
      <c r="BH972" s="17"/>
      <c r="BI972" s="17"/>
      <c r="BJ972" s="17"/>
      <c r="BK972" s="17"/>
      <c r="BL972" s="17"/>
      <c r="BM972" s="17"/>
      <c r="BN972" s="17"/>
      <c r="BO972" s="17"/>
      <c r="BP972" s="17"/>
      <c r="BQ972" s="17"/>
      <c r="BR972" s="17"/>
      <c r="BS972" s="17"/>
      <c r="BT972" s="17"/>
      <c r="BU972" s="17"/>
      <c r="BV972" s="17"/>
      <c r="BW972" s="17"/>
      <c r="BX972" s="17"/>
      <c r="BY972" s="17"/>
      <c r="BZ972" s="17"/>
      <c r="CA972" s="17"/>
      <c r="CB972" s="17"/>
      <c r="CC972" s="17"/>
      <c r="CD972" s="17"/>
      <c r="CE972" s="17"/>
      <c r="CF972" s="17"/>
      <c r="CG972" s="17"/>
      <c r="CH972" s="17"/>
      <c r="CI972" s="17"/>
      <c r="CJ972" s="17"/>
      <c r="CK972" s="17"/>
      <c r="CL972" s="17"/>
    </row>
    <row r="973" spans="19:90" x14ac:dyDescent="0.25"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  <c r="AL973" s="17"/>
      <c r="AM973" s="17"/>
      <c r="AN973" s="17"/>
      <c r="AO973" s="17"/>
      <c r="AP973" s="17"/>
      <c r="AQ973" s="17"/>
      <c r="AR973" s="17"/>
      <c r="AS973" s="17"/>
      <c r="AT973" s="17"/>
      <c r="AU973" s="17"/>
      <c r="AV973" s="17"/>
      <c r="AW973" s="17"/>
      <c r="AX973" s="17"/>
      <c r="AY973" s="17"/>
      <c r="AZ973" s="17"/>
      <c r="BA973" s="17"/>
      <c r="BB973" s="17"/>
      <c r="BC973" s="17"/>
      <c r="BD973" s="17"/>
      <c r="BE973" s="17"/>
      <c r="BF973" s="17"/>
      <c r="BG973" s="17"/>
      <c r="BH973" s="17"/>
      <c r="BI973" s="17"/>
      <c r="BJ973" s="17"/>
      <c r="BK973" s="17"/>
      <c r="BL973" s="17"/>
      <c r="BM973" s="17"/>
      <c r="BN973" s="17"/>
      <c r="BO973" s="17"/>
      <c r="BP973" s="17"/>
      <c r="BQ973" s="17"/>
      <c r="BR973" s="17"/>
      <c r="BS973" s="17"/>
      <c r="BT973" s="17"/>
      <c r="BU973" s="17"/>
      <c r="BV973" s="17"/>
      <c r="BW973" s="17"/>
      <c r="BX973" s="17"/>
      <c r="BY973" s="17"/>
      <c r="BZ973" s="17"/>
      <c r="CA973" s="17"/>
      <c r="CB973" s="17"/>
      <c r="CC973" s="17"/>
      <c r="CD973" s="17"/>
      <c r="CE973" s="17"/>
      <c r="CF973" s="17"/>
      <c r="CG973" s="17"/>
      <c r="CH973" s="17"/>
      <c r="CI973" s="17"/>
      <c r="CJ973" s="17"/>
      <c r="CK973" s="17"/>
      <c r="CL973" s="17"/>
    </row>
    <row r="974" spans="19:90" x14ac:dyDescent="0.25"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  <c r="AL974" s="17"/>
      <c r="AM974" s="17"/>
      <c r="AN974" s="17"/>
      <c r="AO974" s="17"/>
      <c r="AP974" s="17"/>
      <c r="AQ974" s="17"/>
      <c r="AR974" s="17"/>
      <c r="AS974" s="17"/>
      <c r="AT974" s="17"/>
      <c r="AU974" s="17"/>
      <c r="AV974" s="17"/>
      <c r="AW974" s="17"/>
      <c r="AX974" s="17"/>
      <c r="AY974" s="17"/>
      <c r="AZ974" s="17"/>
      <c r="BA974" s="17"/>
      <c r="BB974" s="17"/>
      <c r="BC974" s="17"/>
      <c r="BD974" s="17"/>
      <c r="BE974" s="17"/>
      <c r="BF974" s="17"/>
      <c r="BG974" s="17"/>
      <c r="BH974" s="17"/>
      <c r="BI974" s="17"/>
      <c r="BJ974" s="17"/>
      <c r="BK974" s="17"/>
      <c r="BL974" s="17"/>
      <c r="BM974" s="17"/>
      <c r="BN974" s="17"/>
      <c r="BO974" s="17"/>
      <c r="BP974" s="17"/>
      <c r="BQ974" s="17"/>
      <c r="BR974" s="17"/>
      <c r="BS974" s="17"/>
      <c r="BT974" s="17"/>
      <c r="BU974" s="17"/>
      <c r="BV974" s="17"/>
      <c r="BW974" s="17"/>
      <c r="BX974" s="17"/>
      <c r="BY974" s="17"/>
      <c r="BZ974" s="17"/>
      <c r="CA974" s="17"/>
      <c r="CB974" s="17"/>
      <c r="CC974" s="17"/>
      <c r="CD974" s="17"/>
      <c r="CE974" s="17"/>
      <c r="CF974" s="17"/>
      <c r="CG974" s="17"/>
      <c r="CH974" s="17"/>
      <c r="CI974" s="17"/>
      <c r="CJ974" s="17"/>
      <c r="CK974" s="17"/>
      <c r="CL974" s="17"/>
    </row>
    <row r="975" spans="19:90" x14ac:dyDescent="0.25"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  <c r="AR975" s="17"/>
      <c r="AS975" s="17"/>
      <c r="AT975" s="17"/>
      <c r="AU975" s="17"/>
      <c r="AV975" s="17"/>
      <c r="AW975" s="17"/>
      <c r="AX975" s="17"/>
      <c r="AY975" s="17"/>
      <c r="AZ975" s="17"/>
      <c r="BA975" s="17"/>
      <c r="BB975" s="17"/>
      <c r="BC975" s="17"/>
      <c r="BD975" s="17"/>
      <c r="BE975" s="17"/>
      <c r="BF975" s="17"/>
      <c r="BG975" s="17"/>
      <c r="BH975" s="17"/>
      <c r="BI975" s="17"/>
      <c r="BJ975" s="17"/>
      <c r="BK975" s="17"/>
      <c r="BL975" s="17"/>
      <c r="BM975" s="17"/>
      <c r="BN975" s="17"/>
      <c r="BO975" s="17"/>
      <c r="BP975" s="17"/>
      <c r="BQ975" s="17"/>
      <c r="BR975" s="17"/>
      <c r="BS975" s="17"/>
      <c r="BT975" s="17"/>
      <c r="BU975" s="17"/>
      <c r="BV975" s="17"/>
      <c r="BW975" s="17"/>
      <c r="BX975" s="17"/>
      <c r="BY975" s="17"/>
      <c r="BZ975" s="17"/>
      <c r="CA975" s="17"/>
      <c r="CB975" s="17"/>
      <c r="CC975" s="17"/>
      <c r="CD975" s="17"/>
      <c r="CE975" s="17"/>
      <c r="CF975" s="17"/>
      <c r="CG975" s="17"/>
      <c r="CH975" s="17"/>
      <c r="CI975" s="17"/>
      <c r="CJ975" s="17"/>
      <c r="CK975" s="17"/>
      <c r="CL975" s="17"/>
    </row>
    <row r="976" spans="19:90" x14ac:dyDescent="0.25"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  <c r="AN976" s="17"/>
      <c r="AO976" s="17"/>
      <c r="AP976" s="17"/>
      <c r="AQ976" s="17"/>
      <c r="AR976" s="17"/>
      <c r="AS976" s="17"/>
      <c r="AT976" s="17"/>
      <c r="AU976" s="17"/>
      <c r="AV976" s="17"/>
      <c r="AW976" s="17"/>
      <c r="AX976" s="17"/>
      <c r="AY976" s="17"/>
      <c r="AZ976" s="17"/>
      <c r="BA976" s="17"/>
      <c r="BB976" s="17"/>
      <c r="BC976" s="17"/>
      <c r="BD976" s="17"/>
      <c r="BE976" s="17"/>
      <c r="BF976" s="17"/>
      <c r="BG976" s="17"/>
      <c r="BH976" s="17"/>
      <c r="BI976" s="17"/>
      <c r="BJ976" s="17"/>
      <c r="BK976" s="17"/>
      <c r="BL976" s="17"/>
      <c r="BM976" s="17"/>
      <c r="BN976" s="17"/>
      <c r="BO976" s="17"/>
      <c r="BP976" s="17"/>
      <c r="BQ976" s="17"/>
      <c r="BR976" s="17"/>
      <c r="BS976" s="17"/>
      <c r="BT976" s="17"/>
      <c r="BU976" s="17"/>
      <c r="BV976" s="17"/>
      <c r="BW976" s="17"/>
      <c r="BX976" s="17"/>
      <c r="BY976" s="17"/>
      <c r="BZ976" s="17"/>
      <c r="CA976" s="17"/>
      <c r="CB976" s="17"/>
      <c r="CC976" s="17"/>
      <c r="CD976" s="17"/>
      <c r="CE976" s="17"/>
      <c r="CF976" s="17"/>
      <c r="CG976" s="17"/>
      <c r="CH976" s="17"/>
      <c r="CI976" s="17"/>
      <c r="CJ976" s="17"/>
      <c r="CK976" s="17"/>
      <c r="CL976" s="17"/>
    </row>
    <row r="977" spans="19:90" x14ac:dyDescent="0.25"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  <c r="AL977" s="17"/>
      <c r="AM977" s="17"/>
      <c r="AN977" s="17"/>
      <c r="AO977" s="17"/>
      <c r="AP977" s="17"/>
      <c r="AQ977" s="17"/>
      <c r="AR977" s="17"/>
      <c r="AS977" s="17"/>
      <c r="AT977" s="17"/>
      <c r="AU977" s="17"/>
      <c r="AV977" s="17"/>
      <c r="AW977" s="17"/>
      <c r="AX977" s="17"/>
      <c r="AY977" s="17"/>
      <c r="AZ977" s="17"/>
      <c r="BA977" s="17"/>
      <c r="BB977" s="17"/>
      <c r="BC977" s="17"/>
      <c r="BD977" s="17"/>
      <c r="BE977" s="17"/>
      <c r="BF977" s="17"/>
      <c r="BG977" s="17"/>
      <c r="BH977" s="17"/>
      <c r="BI977" s="17"/>
      <c r="BJ977" s="17"/>
      <c r="BK977" s="17"/>
      <c r="BL977" s="17"/>
      <c r="BM977" s="17"/>
      <c r="BN977" s="17"/>
      <c r="BO977" s="17"/>
      <c r="BP977" s="17"/>
      <c r="BQ977" s="17"/>
      <c r="BR977" s="17"/>
      <c r="BS977" s="17"/>
      <c r="BT977" s="17"/>
      <c r="BU977" s="17"/>
      <c r="BV977" s="17"/>
      <c r="BW977" s="17"/>
      <c r="BX977" s="17"/>
      <c r="BY977" s="17"/>
      <c r="BZ977" s="17"/>
      <c r="CA977" s="17"/>
      <c r="CB977" s="17"/>
      <c r="CC977" s="17"/>
      <c r="CD977" s="17"/>
      <c r="CE977" s="17"/>
      <c r="CF977" s="17"/>
      <c r="CG977" s="17"/>
      <c r="CH977" s="17"/>
      <c r="CI977" s="17"/>
      <c r="CJ977" s="17"/>
      <c r="CK977" s="17"/>
      <c r="CL977" s="17"/>
    </row>
    <row r="978" spans="19:90" x14ac:dyDescent="0.25"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  <c r="AL978" s="17"/>
      <c r="AM978" s="17"/>
      <c r="AN978" s="17"/>
      <c r="AO978" s="17"/>
      <c r="AP978" s="17"/>
      <c r="AQ978" s="17"/>
      <c r="AR978" s="17"/>
      <c r="AS978" s="17"/>
      <c r="AT978" s="17"/>
      <c r="AU978" s="17"/>
      <c r="AV978" s="17"/>
      <c r="AW978" s="17"/>
      <c r="AX978" s="17"/>
      <c r="AY978" s="17"/>
      <c r="AZ978" s="17"/>
      <c r="BA978" s="17"/>
      <c r="BB978" s="17"/>
      <c r="BC978" s="17"/>
      <c r="BD978" s="17"/>
      <c r="BE978" s="17"/>
      <c r="BF978" s="17"/>
      <c r="BG978" s="17"/>
      <c r="BH978" s="17"/>
      <c r="BI978" s="17"/>
      <c r="BJ978" s="17"/>
      <c r="BK978" s="17"/>
      <c r="BL978" s="17"/>
      <c r="BM978" s="17"/>
      <c r="BN978" s="17"/>
      <c r="BO978" s="17"/>
      <c r="BP978" s="17"/>
      <c r="BQ978" s="17"/>
      <c r="BR978" s="17"/>
      <c r="BS978" s="17"/>
      <c r="BT978" s="17"/>
      <c r="BU978" s="17"/>
      <c r="BV978" s="17"/>
      <c r="BW978" s="17"/>
      <c r="BX978" s="17"/>
      <c r="BY978" s="17"/>
      <c r="BZ978" s="17"/>
      <c r="CA978" s="17"/>
      <c r="CB978" s="17"/>
      <c r="CC978" s="17"/>
      <c r="CD978" s="17"/>
      <c r="CE978" s="17"/>
      <c r="CF978" s="17"/>
      <c r="CG978" s="17"/>
      <c r="CH978" s="17"/>
      <c r="CI978" s="17"/>
      <c r="CJ978" s="17"/>
      <c r="CK978" s="17"/>
      <c r="CL978" s="17"/>
    </row>
    <row r="979" spans="19:90" x14ac:dyDescent="0.25"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  <c r="AL979" s="17"/>
      <c r="AM979" s="17"/>
      <c r="AN979" s="17"/>
      <c r="AO979" s="17"/>
      <c r="AP979" s="17"/>
      <c r="AQ979" s="17"/>
      <c r="AR979" s="17"/>
      <c r="AS979" s="17"/>
      <c r="AT979" s="17"/>
      <c r="AU979" s="17"/>
      <c r="AV979" s="17"/>
      <c r="AW979" s="17"/>
      <c r="AX979" s="17"/>
      <c r="AY979" s="17"/>
      <c r="AZ979" s="17"/>
      <c r="BA979" s="17"/>
      <c r="BB979" s="17"/>
      <c r="BC979" s="17"/>
      <c r="BD979" s="17"/>
      <c r="BE979" s="17"/>
      <c r="BF979" s="17"/>
      <c r="BG979" s="17"/>
      <c r="BH979" s="17"/>
      <c r="BI979" s="17"/>
      <c r="BJ979" s="17"/>
      <c r="BK979" s="17"/>
      <c r="BL979" s="17"/>
      <c r="BM979" s="17"/>
      <c r="BN979" s="17"/>
      <c r="BO979" s="17"/>
      <c r="BP979" s="17"/>
      <c r="BQ979" s="17"/>
      <c r="BR979" s="17"/>
      <c r="BS979" s="17"/>
      <c r="BT979" s="17"/>
      <c r="BU979" s="17"/>
      <c r="BV979" s="17"/>
      <c r="BW979" s="17"/>
      <c r="BX979" s="17"/>
      <c r="BY979" s="17"/>
      <c r="BZ979" s="17"/>
      <c r="CA979" s="17"/>
      <c r="CB979" s="17"/>
      <c r="CC979" s="17"/>
      <c r="CD979" s="17"/>
      <c r="CE979" s="17"/>
      <c r="CF979" s="17"/>
      <c r="CG979" s="17"/>
      <c r="CH979" s="17"/>
      <c r="CI979" s="17"/>
      <c r="CJ979" s="17"/>
      <c r="CK979" s="17"/>
      <c r="CL979" s="17"/>
    </row>
    <row r="980" spans="19:90" x14ac:dyDescent="0.25"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  <c r="AO980" s="17"/>
      <c r="AP980" s="17"/>
      <c r="AQ980" s="17"/>
      <c r="AR980" s="17"/>
      <c r="AS980" s="17"/>
      <c r="AT980" s="17"/>
      <c r="AU980" s="17"/>
      <c r="AV980" s="17"/>
      <c r="AW980" s="17"/>
      <c r="AX980" s="17"/>
      <c r="AY980" s="17"/>
      <c r="AZ980" s="17"/>
      <c r="BA980" s="17"/>
      <c r="BB980" s="17"/>
      <c r="BC980" s="17"/>
      <c r="BD980" s="17"/>
      <c r="BE980" s="17"/>
      <c r="BF980" s="17"/>
      <c r="BG980" s="17"/>
      <c r="BH980" s="17"/>
      <c r="BI980" s="17"/>
      <c r="BJ980" s="17"/>
      <c r="BK980" s="17"/>
      <c r="BL980" s="17"/>
      <c r="BM980" s="17"/>
      <c r="BN980" s="17"/>
      <c r="BO980" s="17"/>
      <c r="BP980" s="17"/>
      <c r="BQ980" s="17"/>
      <c r="BR980" s="17"/>
      <c r="BS980" s="17"/>
      <c r="BT980" s="17"/>
      <c r="BU980" s="17"/>
      <c r="BV980" s="17"/>
      <c r="BW980" s="17"/>
      <c r="BX980" s="17"/>
      <c r="BY980" s="17"/>
      <c r="BZ980" s="17"/>
      <c r="CA980" s="17"/>
      <c r="CB980" s="17"/>
      <c r="CC980" s="17"/>
      <c r="CD980" s="17"/>
      <c r="CE980" s="17"/>
      <c r="CF980" s="17"/>
      <c r="CG980" s="17"/>
      <c r="CH980" s="17"/>
      <c r="CI980" s="17"/>
      <c r="CJ980" s="17"/>
      <c r="CK980" s="17"/>
      <c r="CL980" s="17"/>
    </row>
    <row r="981" spans="19:90" x14ac:dyDescent="0.25"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  <c r="AN981" s="17"/>
      <c r="AO981" s="17"/>
      <c r="AP981" s="17"/>
      <c r="AQ981" s="17"/>
      <c r="AR981" s="17"/>
      <c r="AS981" s="17"/>
      <c r="AT981" s="17"/>
      <c r="AU981" s="17"/>
      <c r="AV981" s="17"/>
      <c r="AW981" s="17"/>
      <c r="AX981" s="17"/>
      <c r="AY981" s="17"/>
      <c r="AZ981" s="17"/>
      <c r="BA981" s="17"/>
      <c r="BB981" s="17"/>
      <c r="BC981" s="17"/>
      <c r="BD981" s="17"/>
      <c r="BE981" s="17"/>
      <c r="BF981" s="17"/>
      <c r="BG981" s="17"/>
      <c r="BH981" s="17"/>
      <c r="BI981" s="17"/>
      <c r="BJ981" s="17"/>
      <c r="BK981" s="17"/>
      <c r="BL981" s="17"/>
      <c r="BM981" s="17"/>
      <c r="BN981" s="17"/>
      <c r="BO981" s="17"/>
      <c r="BP981" s="17"/>
      <c r="BQ981" s="17"/>
      <c r="BR981" s="17"/>
      <c r="BS981" s="17"/>
      <c r="BT981" s="17"/>
      <c r="BU981" s="17"/>
      <c r="BV981" s="17"/>
      <c r="BW981" s="17"/>
      <c r="BX981" s="17"/>
      <c r="BY981" s="17"/>
      <c r="BZ981" s="17"/>
      <c r="CA981" s="17"/>
      <c r="CB981" s="17"/>
      <c r="CC981" s="17"/>
      <c r="CD981" s="17"/>
      <c r="CE981" s="17"/>
      <c r="CF981" s="17"/>
      <c r="CG981" s="17"/>
      <c r="CH981" s="17"/>
      <c r="CI981" s="17"/>
      <c r="CJ981" s="17"/>
      <c r="CK981" s="17"/>
      <c r="CL981" s="17"/>
    </row>
    <row r="982" spans="19:90" x14ac:dyDescent="0.25"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  <c r="AL982" s="17"/>
      <c r="AM982" s="17"/>
      <c r="AN982" s="17"/>
      <c r="AO982" s="17"/>
      <c r="AP982" s="17"/>
      <c r="AQ982" s="17"/>
      <c r="AR982" s="17"/>
      <c r="AS982" s="17"/>
      <c r="AT982" s="17"/>
      <c r="AU982" s="17"/>
      <c r="AV982" s="17"/>
      <c r="AW982" s="17"/>
      <c r="AX982" s="17"/>
      <c r="AY982" s="17"/>
      <c r="AZ982" s="17"/>
      <c r="BA982" s="17"/>
      <c r="BB982" s="17"/>
      <c r="BC982" s="17"/>
      <c r="BD982" s="17"/>
      <c r="BE982" s="17"/>
      <c r="BF982" s="17"/>
      <c r="BG982" s="17"/>
      <c r="BH982" s="17"/>
      <c r="BI982" s="17"/>
      <c r="BJ982" s="17"/>
      <c r="BK982" s="17"/>
      <c r="BL982" s="17"/>
      <c r="BM982" s="17"/>
      <c r="BN982" s="17"/>
      <c r="BO982" s="17"/>
      <c r="BP982" s="17"/>
      <c r="BQ982" s="17"/>
      <c r="BR982" s="17"/>
      <c r="BS982" s="17"/>
      <c r="BT982" s="17"/>
      <c r="BU982" s="17"/>
      <c r="BV982" s="17"/>
      <c r="BW982" s="17"/>
      <c r="BX982" s="17"/>
      <c r="BY982" s="17"/>
      <c r="BZ982" s="17"/>
      <c r="CA982" s="17"/>
      <c r="CB982" s="17"/>
      <c r="CC982" s="17"/>
      <c r="CD982" s="17"/>
      <c r="CE982" s="17"/>
      <c r="CF982" s="17"/>
      <c r="CG982" s="17"/>
      <c r="CH982" s="17"/>
      <c r="CI982" s="17"/>
      <c r="CJ982" s="17"/>
      <c r="CK982" s="17"/>
      <c r="CL982" s="17"/>
    </row>
    <row r="983" spans="19:90" x14ac:dyDescent="0.25"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  <c r="AL983" s="17"/>
      <c r="AM983" s="17"/>
      <c r="AN983" s="17"/>
      <c r="AO983" s="17"/>
      <c r="AP983" s="17"/>
      <c r="AQ983" s="17"/>
      <c r="AR983" s="17"/>
      <c r="AS983" s="17"/>
      <c r="AT983" s="17"/>
      <c r="AU983" s="17"/>
      <c r="AV983" s="17"/>
      <c r="AW983" s="17"/>
      <c r="AX983" s="17"/>
      <c r="AY983" s="17"/>
      <c r="AZ983" s="17"/>
      <c r="BA983" s="17"/>
      <c r="BB983" s="17"/>
      <c r="BC983" s="17"/>
      <c r="BD983" s="17"/>
      <c r="BE983" s="17"/>
      <c r="BF983" s="17"/>
      <c r="BG983" s="17"/>
      <c r="BH983" s="17"/>
      <c r="BI983" s="17"/>
      <c r="BJ983" s="17"/>
      <c r="BK983" s="17"/>
      <c r="BL983" s="17"/>
      <c r="BM983" s="17"/>
      <c r="BN983" s="17"/>
      <c r="BO983" s="17"/>
      <c r="BP983" s="17"/>
      <c r="BQ983" s="17"/>
      <c r="BR983" s="17"/>
      <c r="BS983" s="17"/>
      <c r="BT983" s="17"/>
      <c r="BU983" s="17"/>
      <c r="BV983" s="17"/>
      <c r="BW983" s="17"/>
      <c r="BX983" s="17"/>
      <c r="BY983" s="17"/>
      <c r="BZ983" s="17"/>
      <c r="CA983" s="17"/>
      <c r="CB983" s="17"/>
      <c r="CC983" s="17"/>
      <c r="CD983" s="17"/>
      <c r="CE983" s="17"/>
      <c r="CF983" s="17"/>
      <c r="CG983" s="17"/>
      <c r="CH983" s="17"/>
      <c r="CI983" s="17"/>
      <c r="CJ983" s="17"/>
      <c r="CK983" s="17"/>
      <c r="CL983" s="17"/>
    </row>
    <row r="984" spans="19:90" x14ac:dyDescent="0.25"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  <c r="AL984" s="17"/>
      <c r="AM984" s="17"/>
      <c r="AN984" s="17"/>
      <c r="AO984" s="17"/>
      <c r="AP984" s="17"/>
      <c r="AQ984" s="17"/>
      <c r="AR984" s="17"/>
      <c r="AS984" s="17"/>
      <c r="AT984" s="17"/>
      <c r="AU984" s="17"/>
      <c r="AV984" s="17"/>
      <c r="AW984" s="17"/>
      <c r="AX984" s="17"/>
      <c r="AY984" s="17"/>
      <c r="AZ984" s="17"/>
      <c r="BA984" s="17"/>
      <c r="BB984" s="17"/>
      <c r="BC984" s="17"/>
      <c r="BD984" s="17"/>
      <c r="BE984" s="17"/>
      <c r="BF984" s="17"/>
      <c r="BG984" s="17"/>
      <c r="BH984" s="17"/>
      <c r="BI984" s="17"/>
      <c r="BJ984" s="17"/>
      <c r="BK984" s="17"/>
      <c r="BL984" s="17"/>
      <c r="BM984" s="17"/>
      <c r="BN984" s="17"/>
      <c r="BO984" s="17"/>
      <c r="BP984" s="17"/>
      <c r="BQ984" s="17"/>
      <c r="BR984" s="17"/>
      <c r="BS984" s="17"/>
      <c r="BT984" s="17"/>
      <c r="BU984" s="17"/>
      <c r="BV984" s="17"/>
      <c r="BW984" s="17"/>
      <c r="BX984" s="17"/>
      <c r="BY984" s="17"/>
      <c r="BZ984" s="17"/>
      <c r="CA984" s="17"/>
      <c r="CB984" s="17"/>
      <c r="CC984" s="17"/>
      <c r="CD984" s="17"/>
      <c r="CE984" s="17"/>
      <c r="CF984" s="17"/>
      <c r="CG984" s="17"/>
      <c r="CH984" s="17"/>
      <c r="CI984" s="17"/>
      <c r="CJ984" s="17"/>
      <c r="CK984" s="17"/>
      <c r="CL984" s="17"/>
    </row>
    <row r="985" spans="19:90" x14ac:dyDescent="0.25"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  <c r="AN985" s="17"/>
      <c r="AO985" s="17"/>
      <c r="AP985" s="17"/>
      <c r="AQ985" s="17"/>
      <c r="AR985" s="17"/>
      <c r="AS985" s="17"/>
      <c r="AT985" s="17"/>
      <c r="AU985" s="17"/>
      <c r="AV985" s="17"/>
      <c r="AW985" s="17"/>
      <c r="AX985" s="17"/>
      <c r="AY985" s="17"/>
      <c r="AZ985" s="17"/>
      <c r="BA985" s="17"/>
      <c r="BB985" s="17"/>
      <c r="BC985" s="17"/>
      <c r="BD985" s="17"/>
      <c r="BE985" s="17"/>
      <c r="BF985" s="17"/>
      <c r="BG985" s="17"/>
      <c r="BH985" s="17"/>
      <c r="BI985" s="17"/>
      <c r="BJ985" s="17"/>
      <c r="BK985" s="17"/>
      <c r="BL985" s="17"/>
      <c r="BM985" s="17"/>
      <c r="BN985" s="17"/>
      <c r="BO985" s="17"/>
      <c r="BP985" s="17"/>
      <c r="BQ985" s="17"/>
      <c r="BR985" s="17"/>
      <c r="BS985" s="17"/>
      <c r="BT985" s="17"/>
      <c r="BU985" s="17"/>
      <c r="BV985" s="17"/>
      <c r="BW985" s="17"/>
      <c r="BX985" s="17"/>
      <c r="BY985" s="17"/>
      <c r="BZ985" s="17"/>
      <c r="CA985" s="17"/>
      <c r="CB985" s="17"/>
      <c r="CC985" s="17"/>
      <c r="CD985" s="17"/>
      <c r="CE985" s="17"/>
      <c r="CF985" s="17"/>
      <c r="CG985" s="17"/>
      <c r="CH985" s="17"/>
      <c r="CI985" s="17"/>
      <c r="CJ985" s="17"/>
      <c r="CK985" s="17"/>
      <c r="CL985" s="17"/>
    </row>
    <row r="986" spans="19:90" x14ac:dyDescent="0.25"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  <c r="AN986" s="17"/>
      <c r="AO986" s="17"/>
      <c r="AP986" s="17"/>
      <c r="AQ986" s="17"/>
      <c r="AR986" s="17"/>
      <c r="AS986" s="17"/>
      <c r="AT986" s="17"/>
      <c r="AU986" s="17"/>
      <c r="AV986" s="17"/>
      <c r="AW986" s="17"/>
      <c r="AX986" s="17"/>
      <c r="AY986" s="17"/>
      <c r="AZ986" s="17"/>
      <c r="BA986" s="17"/>
      <c r="BB986" s="17"/>
      <c r="BC986" s="17"/>
      <c r="BD986" s="17"/>
      <c r="BE986" s="17"/>
      <c r="BF986" s="17"/>
      <c r="BG986" s="17"/>
      <c r="BH986" s="17"/>
      <c r="BI986" s="17"/>
      <c r="BJ986" s="17"/>
      <c r="BK986" s="17"/>
      <c r="BL986" s="17"/>
      <c r="BM986" s="17"/>
      <c r="BN986" s="17"/>
      <c r="BO986" s="17"/>
      <c r="BP986" s="17"/>
      <c r="BQ986" s="17"/>
      <c r="BR986" s="17"/>
      <c r="BS986" s="17"/>
      <c r="BT986" s="17"/>
      <c r="BU986" s="17"/>
      <c r="BV986" s="17"/>
      <c r="BW986" s="17"/>
      <c r="BX986" s="17"/>
      <c r="BY986" s="17"/>
      <c r="BZ986" s="17"/>
      <c r="CA986" s="17"/>
      <c r="CB986" s="17"/>
      <c r="CC986" s="17"/>
      <c r="CD986" s="17"/>
      <c r="CE986" s="17"/>
      <c r="CF986" s="17"/>
      <c r="CG986" s="17"/>
      <c r="CH986" s="17"/>
      <c r="CI986" s="17"/>
      <c r="CJ986" s="17"/>
      <c r="CK986" s="17"/>
      <c r="CL986" s="17"/>
    </row>
    <row r="987" spans="19:90" x14ac:dyDescent="0.25"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  <c r="AL987" s="17"/>
      <c r="AM987" s="17"/>
      <c r="AN987" s="17"/>
      <c r="AO987" s="17"/>
      <c r="AP987" s="17"/>
      <c r="AQ987" s="17"/>
      <c r="AR987" s="17"/>
      <c r="AS987" s="17"/>
      <c r="AT987" s="17"/>
      <c r="AU987" s="17"/>
      <c r="AV987" s="17"/>
      <c r="AW987" s="17"/>
      <c r="AX987" s="17"/>
      <c r="AY987" s="17"/>
      <c r="AZ987" s="17"/>
      <c r="BA987" s="17"/>
      <c r="BB987" s="17"/>
      <c r="BC987" s="17"/>
      <c r="BD987" s="17"/>
      <c r="BE987" s="17"/>
      <c r="BF987" s="17"/>
      <c r="BG987" s="17"/>
      <c r="BH987" s="17"/>
      <c r="BI987" s="17"/>
      <c r="BJ987" s="17"/>
      <c r="BK987" s="17"/>
      <c r="BL987" s="17"/>
      <c r="BM987" s="17"/>
      <c r="BN987" s="17"/>
      <c r="BO987" s="17"/>
      <c r="BP987" s="17"/>
      <c r="BQ987" s="17"/>
      <c r="BR987" s="17"/>
      <c r="BS987" s="17"/>
      <c r="BT987" s="17"/>
      <c r="BU987" s="17"/>
      <c r="BV987" s="17"/>
      <c r="BW987" s="17"/>
      <c r="BX987" s="17"/>
      <c r="BY987" s="17"/>
      <c r="BZ987" s="17"/>
      <c r="CA987" s="17"/>
      <c r="CB987" s="17"/>
      <c r="CC987" s="17"/>
      <c r="CD987" s="17"/>
      <c r="CE987" s="17"/>
      <c r="CF987" s="17"/>
      <c r="CG987" s="17"/>
      <c r="CH987" s="17"/>
      <c r="CI987" s="17"/>
      <c r="CJ987" s="17"/>
      <c r="CK987" s="17"/>
      <c r="CL987" s="17"/>
    </row>
    <row r="988" spans="19:90" x14ac:dyDescent="0.25"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7"/>
      <c r="AL988" s="17"/>
      <c r="AM988" s="17"/>
      <c r="AN988" s="17"/>
      <c r="AO988" s="17"/>
      <c r="AP988" s="17"/>
      <c r="AQ988" s="17"/>
      <c r="AR988" s="17"/>
      <c r="AS988" s="17"/>
      <c r="AT988" s="17"/>
      <c r="AU988" s="17"/>
      <c r="AV988" s="17"/>
      <c r="AW988" s="17"/>
      <c r="AX988" s="17"/>
      <c r="AY988" s="17"/>
      <c r="AZ988" s="17"/>
      <c r="BA988" s="17"/>
      <c r="BB988" s="17"/>
      <c r="BC988" s="17"/>
      <c r="BD988" s="17"/>
      <c r="BE988" s="17"/>
      <c r="BF988" s="17"/>
      <c r="BG988" s="17"/>
      <c r="BH988" s="17"/>
      <c r="BI988" s="17"/>
      <c r="BJ988" s="17"/>
      <c r="BK988" s="17"/>
      <c r="BL988" s="17"/>
      <c r="BM988" s="17"/>
      <c r="BN988" s="17"/>
      <c r="BO988" s="17"/>
      <c r="BP988" s="17"/>
      <c r="BQ988" s="17"/>
      <c r="BR988" s="17"/>
      <c r="BS988" s="17"/>
      <c r="BT988" s="17"/>
      <c r="BU988" s="17"/>
      <c r="BV988" s="17"/>
      <c r="BW988" s="17"/>
      <c r="BX988" s="17"/>
      <c r="BY988" s="17"/>
      <c r="BZ988" s="17"/>
      <c r="CA988" s="17"/>
      <c r="CB988" s="17"/>
      <c r="CC988" s="17"/>
      <c r="CD988" s="17"/>
      <c r="CE988" s="17"/>
      <c r="CF988" s="17"/>
      <c r="CG988" s="17"/>
      <c r="CH988" s="17"/>
      <c r="CI988" s="17"/>
      <c r="CJ988" s="17"/>
      <c r="CK988" s="17"/>
      <c r="CL988" s="17"/>
    </row>
    <row r="989" spans="19:90" x14ac:dyDescent="0.25"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  <c r="AL989" s="17"/>
      <c r="AM989" s="17"/>
      <c r="AN989" s="17"/>
      <c r="AO989" s="17"/>
      <c r="AP989" s="17"/>
      <c r="AQ989" s="17"/>
      <c r="AR989" s="17"/>
      <c r="AS989" s="17"/>
      <c r="AT989" s="17"/>
      <c r="AU989" s="17"/>
      <c r="AV989" s="17"/>
      <c r="AW989" s="17"/>
      <c r="AX989" s="17"/>
      <c r="AY989" s="17"/>
      <c r="AZ989" s="17"/>
      <c r="BA989" s="17"/>
      <c r="BB989" s="17"/>
      <c r="BC989" s="17"/>
      <c r="BD989" s="17"/>
      <c r="BE989" s="17"/>
      <c r="BF989" s="17"/>
      <c r="BG989" s="17"/>
      <c r="BH989" s="17"/>
      <c r="BI989" s="17"/>
      <c r="BJ989" s="17"/>
      <c r="BK989" s="17"/>
      <c r="BL989" s="17"/>
      <c r="BM989" s="17"/>
      <c r="BN989" s="17"/>
      <c r="BO989" s="17"/>
      <c r="BP989" s="17"/>
      <c r="BQ989" s="17"/>
      <c r="BR989" s="17"/>
      <c r="BS989" s="17"/>
      <c r="BT989" s="17"/>
      <c r="BU989" s="17"/>
      <c r="BV989" s="17"/>
      <c r="BW989" s="17"/>
      <c r="BX989" s="17"/>
      <c r="BY989" s="17"/>
      <c r="BZ989" s="17"/>
      <c r="CA989" s="17"/>
      <c r="CB989" s="17"/>
      <c r="CC989" s="17"/>
      <c r="CD989" s="17"/>
      <c r="CE989" s="17"/>
      <c r="CF989" s="17"/>
      <c r="CG989" s="17"/>
      <c r="CH989" s="17"/>
      <c r="CI989" s="17"/>
      <c r="CJ989" s="17"/>
      <c r="CK989" s="17"/>
      <c r="CL989" s="17"/>
    </row>
    <row r="990" spans="19:90" x14ac:dyDescent="0.25"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  <c r="AO990" s="17"/>
      <c r="AP990" s="17"/>
      <c r="AQ990" s="17"/>
      <c r="AR990" s="17"/>
      <c r="AS990" s="17"/>
      <c r="AT990" s="17"/>
      <c r="AU990" s="17"/>
      <c r="AV990" s="17"/>
      <c r="AW990" s="17"/>
      <c r="AX990" s="17"/>
      <c r="AY990" s="17"/>
      <c r="AZ990" s="17"/>
      <c r="BA990" s="17"/>
      <c r="BB990" s="17"/>
      <c r="BC990" s="17"/>
      <c r="BD990" s="17"/>
      <c r="BE990" s="17"/>
      <c r="BF990" s="17"/>
      <c r="BG990" s="17"/>
      <c r="BH990" s="17"/>
      <c r="BI990" s="17"/>
      <c r="BJ990" s="17"/>
      <c r="BK990" s="17"/>
      <c r="BL990" s="17"/>
      <c r="BM990" s="17"/>
      <c r="BN990" s="17"/>
      <c r="BO990" s="17"/>
      <c r="BP990" s="17"/>
      <c r="BQ990" s="17"/>
      <c r="BR990" s="17"/>
      <c r="BS990" s="17"/>
      <c r="BT990" s="17"/>
      <c r="BU990" s="17"/>
      <c r="BV990" s="17"/>
      <c r="BW990" s="17"/>
      <c r="BX990" s="17"/>
      <c r="BY990" s="17"/>
      <c r="BZ990" s="17"/>
      <c r="CA990" s="17"/>
      <c r="CB990" s="17"/>
      <c r="CC990" s="17"/>
      <c r="CD990" s="17"/>
      <c r="CE990" s="17"/>
      <c r="CF990" s="17"/>
      <c r="CG990" s="17"/>
      <c r="CH990" s="17"/>
      <c r="CI990" s="17"/>
      <c r="CJ990" s="17"/>
      <c r="CK990" s="17"/>
      <c r="CL990" s="17"/>
    </row>
    <row r="991" spans="19:90" x14ac:dyDescent="0.25"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  <c r="AN991" s="17"/>
      <c r="AO991" s="17"/>
      <c r="AP991" s="17"/>
      <c r="AQ991" s="17"/>
      <c r="AR991" s="17"/>
      <c r="AS991" s="17"/>
      <c r="AT991" s="17"/>
      <c r="AU991" s="17"/>
      <c r="AV991" s="17"/>
      <c r="AW991" s="17"/>
      <c r="AX991" s="17"/>
      <c r="AY991" s="17"/>
      <c r="AZ991" s="17"/>
      <c r="BA991" s="17"/>
      <c r="BB991" s="17"/>
      <c r="BC991" s="17"/>
      <c r="BD991" s="17"/>
      <c r="BE991" s="17"/>
      <c r="BF991" s="17"/>
      <c r="BG991" s="17"/>
      <c r="BH991" s="17"/>
      <c r="BI991" s="17"/>
      <c r="BJ991" s="17"/>
      <c r="BK991" s="17"/>
      <c r="BL991" s="17"/>
      <c r="BM991" s="17"/>
      <c r="BN991" s="17"/>
      <c r="BO991" s="17"/>
      <c r="BP991" s="17"/>
      <c r="BQ991" s="17"/>
      <c r="BR991" s="17"/>
      <c r="BS991" s="17"/>
      <c r="BT991" s="17"/>
      <c r="BU991" s="17"/>
      <c r="BV991" s="17"/>
      <c r="BW991" s="17"/>
      <c r="BX991" s="17"/>
      <c r="BY991" s="17"/>
      <c r="BZ991" s="17"/>
      <c r="CA991" s="17"/>
      <c r="CB991" s="17"/>
      <c r="CC991" s="17"/>
      <c r="CD991" s="17"/>
      <c r="CE991" s="17"/>
      <c r="CF991" s="17"/>
      <c r="CG991" s="17"/>
      <c r="CH991" s="17"/>
      <c r="CI991" s="17"/>
      <c r="CJ991" s="17"/>
      <c r="CK991" s="17"/>
      <c r="CL991" s="17"/>
    </row>
    <row r="992" spans="19:90" x14ac:dyDescent="0.25"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  <c r="AL992" s="17"/>
      <c r="AM992" s="17"/>
      <c r="AN992" s="17"/>
      <c r="AO992" s="17"/>
      <c r="AP992" s="17"/>
      <c r="AQ992" s="17"/>
      <c r="AR992" s="17"/>
      <c r="AS992" s="17"/>
      <c r="AT992" s="17"/>
      <c r="AU992" s="17"/>
      <c r="AV992" s="17"/>
      <c r="AW992" s="17"/>
      <c r="AX992" s="17"/>
      <c r="AY992" s="17"/>
      <c r="AZ992" s="17"/>
      <c r="BA992" s="17"/>
      <c r="BB992" s="17"/>
      <c r="BC992" s="17"/>
      <c r="BD992" s="17"/>
      <c r="BE992" s="17"/>
      <c r="BF992" s="17"/>
      <c r="BG992" s="17"/>
      <c r="BH992" s="17"/>
      <c r="BI992" s="17"/>
      <c r="BJ992" s="17"/>
      <c r="BK992" s="17"/>
      <c r="BL992" s="17"/>
      <c r="BM992" s="17"/>
      <c r="BN992" s="17"/>
      <c r="BO992" s="17"/>
      <c r="BP992" s="17"/>
      <c r="BQ992" s="17"/>
      <c r="BR992" s="17"/>
      <c r="BS992" s="17"/>
      <c r="BT992" s="17"/>
      <c r="BU992" s="17"/>
      <c r="BV992" s="17"/>
      <c r="BW992" s="17"/>
      <c r="BX992" s="17"/>
      <c r="BY992" s="17"/>
      <c r="BZ992" s="17"/>
      <c r="CA992" s="17"/>
      <c r="CB992" s="17"/>
      <c r="CC992" s="17"/>
      <c r="CD992" s="17"/>
      <c r="CE992" s="17"/>
      <c r="CF992" s="17"/>
      <c r="CG992" s="17"/>
      <c r="CH992" s="17"/>
      <c r="CI992" s="17"/>
      <c r="CJ992" s="17"/>
      <c r="CK992" s="17"/>
      <c r="CL992" s="17"/>
    </row>
    <row r="993" spans="19:90" x14ac:dyDescent="0.25"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  <c r="AL993" s="17"/>
      <c r="AM993" s="17"/>
      <c r="AN993" s="17"/>
      <c r="AO993" s="17"/>
      <c r="AP993" s="17"/>
      <c r="AQ993" s="17"/>
      <c r="AR993" s="17"/>
      <c r="AS993" s="17"/>
      <c r="AT993" s="17"/>
      <c r="AU993" s="17"/>
      <c r="AV993" s="17"/>
      <c r="AW993" s="17"/>
      <c r="AX993" s="17"/>
      <c r="AY993" s="17"/>
      <c r="AZ993" s="17"/>
      <c r="BA993" s="17"/>
      <c r="BB993" s="17"/>
      <c r="BC993" s="17"/>
      <c r="BD993" s="17"/>
      <c r="BE993" s="17"/>
      <c r="BF993" s="17"/>
      <c r="BG993" s="17"/>
      <c r="BH993" s="17"/>
      <c r="BI993" s="17"/>
      <c r="BJ993" s="17"/>
      <c r="BK993" s="17"/>
      <c r="BL993" s="17"/>
      <c r="BM993" s="17"/>
      <c r="BN993" s="17"/>
      <c r="BO993" s="17"/>
      <c r="BP993" s="17"/>
      <c r="BQ993" s="17"/>
      <c r="BR993" s="17"/>
      <c r="BS993" s="17"/>
      <c r="BT993" s="17"/>
      <c r="BU993" s="17"/>
      <c r="BV993" s="17"/>
      <c r="BW993" s="17"/>
      <c r="BX993" s="17"/>
      <c r="BY993" s="17"/>
      <c r="BZ993" s="17"/>
      <c r="CA993" s="17"/>
      <c r="CB993" s="17"/>
      <c r="CC993" s="17"/>
      <c r="CD993" s="17"/>
      <c r="CE993" s="17"/>
      <c r="CF993" s="17"/>
      <c r="CG993" s="17"/>
      <c r="CH993" s="17"/>
      <c r="CI993" s="17"/>
      <c r="CJ993" s="17"/>
      <c r="CK993" s="17"/>
      <c r="CL993" s="17"/>
    </row>
    <row r="994" spans="19:90" x14ac:dyDescent="0.25"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  <c r="AL994" s="17"/>
      <c r="AM994" s="17"/>
      <c r="AN994" s="17"/>
      <c r="AO994" s="17"/>
      <c r="AP994" s="17"/>
      <c r="AQ994" s="17"/>
      <c r="AR994" s="17"/>
      <c r="AS994" s="17"/>
      <c r="AT994" s="17"/>
      <c r="AU994" s="17"/>
      <c r="AV994" s="17"/>
      <c r="AW994" s="17"/>
      <c r="AX994" s="17"/>
      <c r="AY994" s="17"/>
      <c r="AZ994" s="17"/>
      <c r="BA994" s="17"/>
      <c r="BB994" s="17"/>
      <c r="BC994" s="17"/>
      <c r="BD994" s="17"/>
      <c r="BE994" s="17"/>
      <c r="BF994" s="17"/>
      <c r="BG994" s="17"/>
      <c r="BH994" s="17"/>
      <c r="BI994" s="17"/>
      <c r="BJ994" s="17"/>
      <c r="BK994" s="17"/>
      <c r="BL994" s="17"/>
      <c r="BM994" s="17"/>
      <c r="BN994" s="17"/>
      <c r="BO994" s="17"/>
      <c r="BP994" s="17"/>
      <c r="BQ994" s="17"/>
      <c r="BR994" s="17"/>
      <c r="BS994" s="17"/>
      <c r="BT994" s="17"/>
      <c r="BU994" s="17"/>
      <c r="BV994" s="17"/>
      <c r="BW994" s="17"/>
      <c r="BX994" s="17"/>
      <c r="BY994" s="17"/>
      <c r="BZ994" s="17"/>
      <c r="CA994" s="17"/>
      <c r="CB994" s="17"/>
      <c r="CC994" s="17"/>
      <c r="CD994" s="17"/>
      <c r="CE994" s="17"/>
      <c r="CF994" s="17"/>
      <c r="CG994" s="17"/>
      <c r="CH994" s="17"/>
      <c r="CI994" s="17"/>
      <c r="CJ994" s="17"/>
      <c r="CK994" s="17"/>
      <c r="CL994" s="17"/>
    </row>
    <row r="995" spans="19:90" x14ac:dyDescent="0.25"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  <c r="AN995" s="17"/>
      <c r="AO995" s="17"/>
      <c r="AP995" s="17"/>
      <c r="AQ995" s="17"/>
      <c r="AR995" s="17"/>
      <c r="AS995" s="17"/>
      <c r="AT995" s="17"/>
      <c r="AU995" s="17"/>
      <c r="AV995" s="17"/>
      <c r="AW995" s="17"/>
      <c r="AX995" s="17"/>
      <c r="AY995" s="17"/>
      <c r="AZ995" s="17"/>
      <c r="BA995" s="17"/>
      <c r="BB995" s="17"/>
      <c r="BC995" s="17"/>
      <c r="BD995" s="17"/>
      <c r="BE995" s="17"/>
      <c r="BF995" s="17"/>
      <c r="BG995" s="17"/>
      <c r="BH995" s="17"/>
      <c r="BI995" s="17"/>
      <c r="BJ995" s="17"/>
      <c r="BK995" s="17"/>
      <c r="BL995" s="17"/>
      <c r="BM995" s="17"/>
      <c r="BN995" s="17"/>
      <c r="BO995" s="17"/>
      <c r="BP995" s="17"/>
      <c r="BQ995" s="17"/>
      <c r="BR995" s="17"/>
      <c r="BS995" s="17"/>
      <c r="BT995" s="17"/>
      <c r="BU995" s="17"/>
      <c r="BV995" s="17"/>
      <c r="BW995" s="17"/>
      <c r="BX995" s="17"/>
      <c r="BY995" s="17"/>
      <c r="BZ995" s="17"/>
      <c r="CA995" s="17"/>
      <c r="CB995" s="17"/>
      <c r="CC995" s="17"/>
      <c r="CD995" s="17"/>
      <c r="CE995" s="17"/>
      <c r="CF995" s="17"/>
      <c r="CG995" s="17"/>
      <c r="CH995" s="17"/>
      <c r="CI995" s="17"/>
      <c r="CJ995" s="17"/>
      <c r="CK995" s="17"/>
      <c r="CL995" s="17"/>
    </row>
    <row r="996" spans="19:90" x14ac:dyDescent="0.25"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  <c r="AN996" s="17"/>
      <c r="AO996" s="17"/>
      <c r="AP996" s="17"/>
      <c r="AQ996" s="17"/>
      <c r="AR996" s="17"/>
      <c r="AS996" s="17"/>
      <c r="AT996" s="17"/>
      <c r="AU996" s="17"/>
      <c r="AV996" s="17"/>
      <c r="AW996" s="17"/>
      <c r="AX996" s="17"/>
      <c r="AY996" s="17"/>
      <c r="AZ996" s="17"/>
      <c r="BA996" s="17"/>
      <c r="BB996" s="17"/>
      <c r="BC996" s="17"/>
      <c r="BD996" s="17"/>
      <c r="BE996" s="17"/>
      <c r="BF996" s="17"/>
      <c r="BG996" s="17"/>
      <c r="BH996" s="17"/>
      <c r="BI996" s="17"/>
      <c r="BJ996" s="17"/>
      <c r="BK996" s="17"/>
      <c r="BL996" s="17"/>
      <c r="BM996" s="17"/>
      <c r="BN996" s="17"/>
      <c r="BO996" s="17"/>
      <c r="BP996" s="17"/>
      <c r="BQ996" s="17"/>
      <c r="BR996" s="17"/>
      <c r="BS996" s="17"/>
      <c r="BT996" s="17"/>
      <c r="BU996" s="17"/>
      <c r="BV996" s="17"/>
      <c r="BW996" s="17"/>
      <c r="BX996" s="17"/>
      <c r="BY996" s="17"/>
      <c r="BZ996" s="17"/>
      <c r="CA996" s="17"/>
      <c r="CB996" s="17"/>
      <c r="CC996" s="17"/>
      <c r="CD996" s="17"/>
      <c r="CE996" s="17"/>
      <c r="CF996" s="17"/>
      <c r="CG996" s="17"/>
      <c r="CH996" s="17"/>
      <c r="CI996" s="17"/>
      <c r="CJ996" s="17"/>
      <c r="CK996" s="17"/>
      <c r="CL996" s="17"/>
    </row>
    <row r="997" spans="19:90" x14ac:dyDescent="0.25"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  <c r="AL997" s="17"/>
      <c r="AM997" s="17"/>
      <c r="AN997" s="17"/>
      <c r="AO997" s="17"/>
      <c r="AP997" s="17"/>
      <c r="AQ997" s="17"/>
      <c r="AR997" s="17"/>
      <c r="AS997" s="17"/>
      <c r="AT997" s="17"/>
      <c r="AU997" s="17"/>
      <c r="AV997" s="17"/>
      <c r="AW997" s="17"/>
      <c r="AX997" s="17"/>
      <c r="AY997" s="17"/>
      <c r="AZ997" s="17"/>
      <c r="BA997" s="17"/>
      <c r="BB997" s="17"/>
      <c r="BC997" s="17"/>
      <c r="BD997" s="17"/>
      <c r="BE997" s="17"/>
      <c r="BF997" s="17"/>
      <c r="BG997" s="17"/>
      <c r="BH997" s="17"/>
      <c r="BI997" s="17"/>
      <c r="BJ997" s="17"/>
      <c r="BK997" s="17"/>
      <c r="BL997" s="17"/>
      <c r="BM997" s="17"/>
      <c r="BN997" s="17"/>
      <c r="BO997" s="17"/>
      <c r="BP997" s="17"/>
      <c r="BQ997" s="17"/>
      <c r="BR997" s="17"/>
      <c r="BS997" s="17"/>
      <c r="BT997" s="17"/>
      <c r="BU997" s="17"/>
      <c r="BV997" s="17"/>
      <c r="BW997" s="17"/>
      <c r="BX997" s="17"/>
      <c r="BY997" s="17"/>
      <c r="BZ997" s="17"/>
      <c r="CA997" s="17"/>
      <c r="CB997" s="17"/>
      <c r="CC997" s="17"/>
      <c r="CD997" s="17"/>
      <c r="CE997" s="17"/>
      <c r="CF997" s="17"/>
      <c r="CG997" s="17"/>
      <c r="CH997" s="17"/>
      <c r="CI997" s="17"/>
      <c r="CJ997" s="17"/>
      <c r="CK997" s="17"/>
      <c r="CL997" s="17"/>
    </row>
    <row r="998" spans="19:90" x14ac:dyDescent="0.25"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7"/>
      <c r="AL998" s="17"/>
      <c r="AM998" s="17"/>
      <c r="AN998" s="17"/>
      <c r="AO998" s="17"/>
      <c r="AP998" s="17"/>
      <c r="AQ998" s="17"/>
      <c r="AR998" s="17"/>
      <c r="AS998" s="17"/>
      <c r="AT998" s="17"/>
      <c r="AU998" s="17"/>
      <c r="AV998" s="17"/>
      <c r="AW998" s="17"/>
      <c r="AX998" s="17"/>
      <c r="AY998" s="17"/>
      <c r="AZ998" s="17"/>
      <c r="BA998" s="17"/>
      <c r="BB998" s="17"/>
      <c r="BC998" s="17"/>
      <c r="BD998" s="17"/>
      <c r="BE998" s="17"/>
      <c r="BF998" s="17"/>
      <c r="BG998" s="17"/>
      <c r="BH998" s="17"/>
      <c r="BI998" s="17"/>
      <c r="BJ998" s="17"/>
      <c r="BK998" s="17"/>
      <c r="BL998" s="17"/>
      <c r="BM998" s="17"/>
      <c r="BN998" s="17"/>
      <c r="BO998" s="17"/>
      <c r="BP998" s="17"/>
      <c r="BQ998" s="17"/>
      <c r="BR998" s="17"/>
      <c r="BS998" s="17"/>
      <c r="BT998" s="17"/>
      <c r="BU998" s="17"/>
      <c r="BV998" s="17"/>
      <c r="BW998" s="17"/>
      <c r="BX998" s="17"/>
      <c r="BY998" s="17"/>
      <c r="BZ998" s="17"/>
      <c r="CA998" s="17"/>
      <c r="CB998" s="17"/>
      <c r="CC998" s="17"/>
      <c r="CD998" s="17"/>
      <c r="CE998" s="17"/>
      <c r="CF998" s="17"/>
      <c r="CG998" s="17"/>
      <c r="CH998" s="17"/>
      <c r="CI998" s="17"/>
      <c r="CJ998" s="17"/>
      <c r="CK998" s="17"/>
      <c r="CL998" s="17"/>
    </row>
    <row r="999" spans="19:90" x14ac:dyDescent="0.25"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7"/>
      <c r="AL999" s="17"/>
      <c r="AM999" s="17"/>
      <c r="AN999" s="17"/>
      <c r="AO999" s="17"/>
      <c r="AP999" s="17"/>
      <c r="AQ999" s="17"/>
      <c r="AR999" s="17"/>
      <c r="AS999" s="17"/>
      <c r="AT999" s="17"/>
      <c r="AU999" s="17"/>
      <c r="AV999" s="17"/>
      <c r="AW999" s="17"/>
      <c r="AX999" s="17"/>
      <c r="AY999" s="17"/>
      <c r="AZ999" s="17"/>
      <c r="BA999" s="17"/>
      <c r="BB999" s="17"/>
      <c r="BC999" s="17"/>
      <c r="BD999" s="17"/>
      <c r="BE999" s="17"/>
      <c r="BF999" s="17"/>
      <c r="BG999" s="17"/>
      <c r="BH999" s="17"/>
      <c r="BI999" s="17"/>
      <c r="BJ999" s="17"/>
      <c r="BK999" s="17"/>
      <c r="BL999" s="17"/>
      <c r="BM999" s="17"/>
      <c r="BN999" s="17"/>
      <c r="BO999" s="17"/>
      <c r="BP999" s="17"/>
      <c r="BQ999" s="17"/>
      <c r="BR999" s="17"/>
      <c r="BS999" s="17"/>
      <c r="BT999" s="17"/>
      <c r="BU999" s="17"/>
      <c r="BV999" s="17"/>
      <c r="BW999" s="17"/>
      <c r="BX999" s="17"/>
      <c r="BY999" s="17"/>
      <c r="BZ999" s="17"/>
      <c r="CA999" s="17"/>
      <c r="CB999" s="17"/>
      <c r="CC999" s="17"/>
      <c r="CD999" s="17"/>
      <c r="CE999" s="17"/>
      <c r="CF999" s="17"/>
      <c r="CG999" s="17"/>
      <c r="CH999" s="17"/>
      <c r="CI999" s="17"/>
      <c r="CJ999" s="17"/>
      <c r="CK999" s="17"/>
      <c r="CL999" s="17"/>
    </row>
    <row r="1000" spans="19:90" x14ac:dyDescent="0.25"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  <c r="AO1000" s="17"/>
      <c r="AP1000" s="17"/>
      <c r="AQ1000" s="17"/>
      <c r="AR1000" s="17"/>
      <c r="AS1000" s="17"/>
      <c r="AT1000" s="17"/>
      <c r="AU1000" s="17"/>
      <c r="AV1000" s="17"/>
      <c r="AW1000" s="17"/>
      <c r="AX1000" s="17"/>
      <c r="AY1000" s="17"/>
      <c r="AZ1000" s="17"/>
      <c r="BA1000" s="17"/>
      <c r="BB1000" s="17"/>
      <c r="BC1000" s="17"/>
      <c r="BD1000" s="17"/>
      <c r="BE1000" s="17"/>
      <c r="BF1000" s="17"/>
      <c r="BG1000" s="17"/>
      <c r="BH1000" s="17"/>
      <c r="BI1000" s="17"/>
      <c r="BJ1000" s="17"/>
      <c r="BK1000" s="17"/>
      <c r="BL1000" s="17"/>
      <c r="BM1000" s="17"/>
      <c r="BN1000" s="17"/>
      <c r="BO1000" s="17"/>
      <c r="BP1000" s="17"/>
      <c r="BQ1000" s="17"/>
      <c r="BR1000" s="17"/>
      <c r="BS1000" s="17"/>
      <c r="BT1000" s="17"/>
      <c r="BU1000" s="17"/>
      <c r="BV1000" s="17"/>
      <c r="BW1000" s="17"/>
      <c r="BX1000" s="17"/>
      <c r="BY1000" s="17"/>
      <c r="BZ1000" s="17"/>
      <c r="CA1000" s="17"/>
      <c r="CB1000" s="17"/>
      <c r="CC1000" s="17"/>
      <c r="CD1000" s="17"/>
      <c r="CE1000" s="17"/>
      <c r="CF1000" s="17"/>
      <c r="CG1000" s="17"/>
      <c r="CH1000" s="17"/>
      <c r="CI1000" s="17"/>
      <c r="CJ1000" s="17"/>
      <c r="CK1000" s="17"/>
      <c r="CL1000" s="17"/>
    </row>
    <row r="1001" spans="19:90" x14ac:dyDescent="0.25"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7"/>
      <c r="AL1001" s="17"/>
      <c r="AM1001" s="17"/>
      <c r="AN1001" s="17"/>
      <c r="AO1001" s="17"/>
      <c r="AP1001" s="17"/>
      <c r="AS1001" s="17"/>
      <c r="AT1001" s="17"/>
      <c r="BA1001" s="17"/>
      <c r="BB1001" s="17"/>
      <c r="BC1001" s="17"/>
      <c r="BD1001" s="17"/>
      <c r="BE1001" s="17"/>
      <c r="BF1001" s="17"/>
      <c r="BG1001" s="17"/>
      <c r="BH1001" s="17"/>
      <c r="BI1001" s="17"/>
      <c r="BJ1001" s="17"/>
      <c r="BK1001" s="17"/>
      <c r="BL1001" s="17"/>
      <c r="BM1001" s="17"/>
      <c r="BN1001" s="17"/>
      <c r="BO1001" s="17"/>
      <c r="BP1001" s="17"/>
      <c r="BQ1001" s="17"/>
      <c r="BR1001" s="17"/>
      <c r="BS1001" s="17"/>
      <c r="BT1001" s="17"/>
      <c r="BU1001" s="17"/>
      <c r="BV1001" s="17"/>
      <c r="BW1001" s="17"/>
      <c r="BX1001" s="17"/>
      <c r="BY1001" s="17"/>
      <c r="BZ1001" s="17"/>
      <c r="CA1001" s="17"/>
      <c r="CB1001" s="17"/>
      <c r="CC1001" s="17"/>
      <c r="CD1001" s="17"/>
      <c r="CE1001" s="17"/>
      <c r="CF1001" s="17"/>
      <c r="CG1001" s="17"/>
      <c r="CH1001" s="17"/>
      <c r="CI1001" s="17"/>
      <c r="CJ1001" s="17"/>
      <c r="CK1001" s="17"/>
      <c r="CL1001" s="17"/>
    </row>
    <row r="1002" spans="19:90" x14ac:dyDescent="0.25"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  <c r="AJ1002" s="17"/>
      <c r="AK1002" s="17"/>
      <c r="AL1002" s="17"/>
      <c r="AM1002" s="17"/>
      <c r="AN1002" s="17"/>
      <c r="AO1002" s="17"/>
      <c r="AP1002" s="17"/>
      <c r="BA1002" s="17"/>
      <c r="BB1002" s="17"/>
      <c r="BC1002" s="17"/>
      <c r="BD1002" s="17"/>
      <c r="BE1002" s="17"/>
      <c r="BF1002" s="17"/>
      <c r="BG1002" s="17"/>
      <c r="BH1002" s="17"/>
      <c r="BI1002" s="17"/>
      <c r="BJ1002" s="17"/>
      <c r="BK1002" s="17"/>
      <c r="BL1002" s="17"/>
      <c r="BM1002" s="17"/>
      <c r="BN1002" s="17"/>
      <c r="BO1002" s="17"/>
      <c r="BP1002" s="17"/>
      <c r="BQ1002" s="17"/>
      <c r="BR1002" s="17"/>
      <c r="BS1002" s="17"/>
      <c r="BT1002" s="17"/>
      <c r="BU1002" s="17"/>
      <c r="BV1002" s="17"/>
      <c r="BW1002" s="17"/>
      <c r="BX1002" s="17"/>
      <c r="BY1002" s="17"/>
      <c r="BZ1002" s="17"/>
      <c r="CA1002" s="17"/>
      <c r="CB1002" s="17"/>
      <c r="CC1002" s="17"/>
      <c r="CD1002" s="17"/>
      <c r="CE1002" s="17"/>
      <c r="CF1002" s="17"/>
      <c r="CG1002" s="17"/>
      <c r="CH1002" s="17"/>
      <c r="CI1002" s="17"/>
      <c r="CJ1002" s="17"/>
      <c r="CK1002" s="17"/>
      <c r="CL1002" s="17"/>
    </row>
    <row r="1003" spans="19:90" x14ac:dyDescent="0.25"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  <c r="AH1003" s="17"/>
      <c r="AI1003" s="17"/>
      <c r="AJ1003" s="17"/>
      <c r="AK1003" s="17"/>
      <c r="AL1003" s="17"/>
      <c r="AM1003" s="17"/>
      <c r="AN1003" s="17"/>
      <c r="AO1003" s="17"/>
      <c r="AP1003" s="17"/>
      <c r="BA1003" s="17"/>
      <c r="BB1003" s="17"/>
      <c r="BC1003" s="17"/>
      <c r="BD1003" s="17"/>
      <c r="BE1003" s="17"/>
      <c r="BF1003" s="17"/>
      <c r="BG1003" s="17"/>
      <c r="BH1003" s="17"/>
      <c r="BI1003" s="17"/>
      <c r="BJ1003" s="17"/>
      <c r="BK1003" s="17"/>
      <c r="BL1003" s="17"/>
      <c r="BM1003" s="17"/>
      <c r="BN1003" s="17"/>
      <c r="BO1003" s="17"/>
      <c r="BP1003" s="17"/>
      <c r="BQ1003" s="17"/>
      <c r="BR1003" s="17"/>
      <c r="BS1003" s="17"/>
      <c r="BT1003" s="17"/>
      <c r="BU1003" s="17"/>
      <c r="BV1003" s="17"/>
      <c r="BW1003" s="17"/>
      <c r="BX1003" s="17"/>
      <c r="BY1003" s="17"/>
      <c r="BZ1003" s="17"/>
      <c r="CA1003" s="17"/>
      <c r="CB1003" s="17"/>
      <c r="CC1003" s="17"/>
      <c r="CD1003" s="17"/>
      <c r="CE1003" s="17"/>
      <c r="CF1003" s="17"/>
      <c r="CG1003" s="17"/>
      <c r="CH1003" s="17"/>
      <c r="CI1003" s="17"/>
      <c r="CJ1003" s="17"/>
      <c r="CK1003" s="17"/>
      <c r="CL1003" s="17"/>
    </row>
    <row r="1004" spans="19:90" x14ac:dyDescent="0.25"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  <c r="AH1004" s="17"/>
      <c r="AI1004" s="17"/>
      <c r="AJ1004" s="17"/>
      <c r="AK1004" s="17"/>
      <c r="AL1004" s="17"/>
      <c r="AM1004" s="17"/>
      <c r="AN1004" s="17"/>
      <c r="AO1004" s="17"/>
      <c r="AP1004" s="17"/>
      <c r="BA1004" s="17"/>
      <c r="BB1004" s="17"/>
      <c r="BC1004" s="17"/>
      <c r="BD1004" s="17"/>
      <c r="BE1004" s="17"/>
      <c r="BF1004" s="17"/>
      <c r="BG1004" s="17"/>
      <c r="BH1004" s="17"/>
      <c r="BI1004" s="17"/>
      <c r="BJ1004" s="17"/>
      <c r="BK1004" s="17"/>
      <c r="BL1004" s="17"/>
      <c r="BM1004" s="17"/>
      <c r="BN1004" s="17"/>
      <c r="BO1004" s="17"/>
      <c r="BP1004" s="17"/>
      <c r="BQ1004" s="17"/>
      <c r="BR1004" s="17"/>
      <c r="BS1004" s="17"/>
      <c r="BT1004" s="17"/>
      <c r="BU1004" s="17"/>
      <c r="BV1004" s="17"/>
      <c r="BW1004" s="17"/>
      <c r="BX1004" s="17"/>
      <c r="BY1004" s="17"/>
      <c r="BZ1004" s="17"/>
      <c r="CA1004" s="17"/>
      <c r="CB1004" s="17"/>
      <c r="CC1004" s="17"/>
      <c r="CD1004" s="17"/>
      <c r="CE1004" s="17"/>
      <c r="CF1004" s="17"/>
      <c r="CG1004" s="17"/>
      <c r="CH1004" s="17"/>
      <c r="CI1004" s="17"/>
      <c r="CJ1004" s="17"/>
      <c r="CK1004" s="17"/>
      <c r="CL1004" s="17"/>
    </row>
    <row r="1005" spans="19:90" x14ac:dyDescent="0.25"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7"/>
      <c r="AL1005" s="17"/>
      <c r="AM1005" s="17"/>
      <c r="AN1005" s="17"/>
      <c r="AO1005" s="17"/>
      <c r="AP1005" s="17"/>
      <c r="BA1005" s="17"/>
      <c r="BB1005" s="17"/>
      <c r="BC1005" s="17"/>
      <c r="BD1005" s="17"/>
      <c r="BE1005" s="17"/>
      <c r="BF1005" s="17"/>
      <c r="BG1005" s="17"/>
      <c r="BH1005" s="17"/>
      <c r="BI1005" s="17"/>
      <c r="BJ1005" s="17"/>
      <c r="BK1005" s="17"/>
      <c r="BL1005" s="17"/>
      <c r="BM1005" s="17"/>
      <c r="BN1005" s="17"/>
      <c r="BO1005" s="17"/>
      <c r="BP1005" s="17"/>
      <c r="BQ1005" s="17"/>
      <c r="BR1005" s="17"/>
      <c r="BS1005" s="17"/>
      <c r="BT1005" s="17"/>
      <c r="BU1005" s="17"/>
      <c r="BV1005" s="17"/>
      <c r="BW1005" s="17"/>
      <c r="BX1005" s="17"/>
      <c r="BY1005" s="17"/>
      <c r="BZ1005" s="17"/>
      <c r="CA1005" s="17"/>
      <c r="CB1005" s="17"/>
      <c r="CC1005" s="17"/>
      <c r="CD1005" s="17"/>
      <c r="CE1005" s="17"/>
      <c r="CF1005" s="17"/>
      <c r="CG1005" s="17"/>
      <c r="CH1005" s="17"/>
      <c r="CI1005" s="17"/>
      <c r="CJ1005" s="17"/>
      <c r="CK1005" s="17"/>
      <c r="CL1005" s="17"/>
    </row>
    <row r="1006" spans="19:90" x14ac:dyDescent="0.25"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7"/>
      <c r="AL1006" s="17"/>
      <c r="AM1006" s="17"/>
      <c r="AN1006" s="17"/>
      <c r="AO1006" s="17"/>
      <c r="AP1006" s="17"/>
      <c r="BA1006" s="17"/>
      <c r="BB1006" s="17"/>
      <c r="BC1006" s="17"/>
      <c r="BD1006" s="17"/>
      <c r="BE1006" s="17"/>
      <c r="BF1006" s="17"/>
      <c r="BG1006" s="17"/>
      <c r="BH1006" s="17"/>
      <c r="BI1006" s="17"/>
      <c r="BJ1006" s="17"/>
      <c r="BK1006" s="17"/>
      <c r="BL1006" s="17"/>
      <c r="BM1006" s="17"/>
      <c r="BN1006" s="17"/>
      <c r="BO1006" s="17"/>
      <c r="BP1006" s="17"/>
      <c r="BQ1006" s="17"/>
      <c r="BR1006" s="17"/>
      <c r="BS1006" s="17"/>
      <c r="BT1006" s="17"/>
      <c r="BU1006" s="17"/>
      <c r="BV1006" s="17"/>
      <c r="BW1006" s="17"/>
      <c r="BX1006" s="17"/>
      <c r="BY1006" s="17"/>
      <c r="BZ1006" s="17"/>
      <c r="CA1006" s="17"/>
      <c r="CB1006" s="17"/>
      <c r="CC1006" s="17"/>
      <c r="CD1006" s="17"/>
      <c r="CE1006" s="17"/>
      <c r="CF1006" s="17"/>
      <c r="CG1006" s="17"/>
      <c r="CH1006" s="17"/>
      <c r="CI1006" s="17"/>
      <c r="CJ1006" s="17"/>
      <c r="CK1006" s="17"/>
      <c r="CL1006" s="17"/>
    </row>
    <row r="1007" spans="19:90" x14ac:dyDescent="0.25"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17"/>
      <c r="AJ1007" s="17"/>
      <c r="AK1007" s="17"/>
      <c r="AL1007" s="17"/>
      <c r="AM1007" s="17"/>
      <c r="AN1007" s="17"/>
      <c r="AO1007" s="17"/>
      <c r="AP1007" s="17"/>
      <c r="BA1007" s="17"/>
      <c r="BB1007" s="17"/>
      <c r="BC1007" s="17"/>
      <c r="BD1007" s="17"/>
      <c r="BE1007" s="17"/>
      <c r="BF1007" s="17"/>
      <c r="BG1007" s="17"/>
      <c r="BH1007" s="17"/>
      <c r="BI1007" s="17"/>
      <c r="BJ1007" s="17"/>
      <c r="BK1007" s="17"/>
      <c r="BL1007" s="17"/>
      <c r="BM1007" s="17"/>
      <c r="BN1007" s="17"/>
      <c r="BO1007" s="17"/>
      <c r="BP1007" s="17"/>
      <c r="BQ1007" s="17"/>
      <c r="BR1007" s="17"/>
      <c r="BS1007" s="17"/>
      <c r="BT1007" s="17"/>
      <c r="BU1007" s="17"/>
      <c r="BV1007" s="17"/>
      <c r="BW1007" s="17"/>
      <c r="BX1007" s="17"/>
      <c r="BY1007" s="17"/>
      <c r="BZ1007" s="17"/>
      <c r="CA1007" s="17"/>
      <c r="CB1007" s="17"/>
      <c r="CC1007" s="17"/>
      <c r="CD1007" s="17"/>
      <c r="CE1007" s="17"/>
      <c r="CF1007" s="17"/>
      <c r="CG1007" s="17"/>
      <c r="CH1007" s="17"/>
      <c r="CI1007" s="17"/>
      <c r="CJ1007" s="17"/>
      <c r="CK1007" s="17"/>
      <c r="CL1007" s="17"/>
    </row>
    <row r="1008" spans="19:90" x14ac:dyDescent="0.25"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/>
      <c r="AH1008" s="17"/>
      <c r="AI1008" s="17"/>
      <c r="AJ1008" s="17"/>
      <c r="AK1008" s="17"/>
      <c r="AL1008" s="17"/>
      <c r="AM1008" s="17"/>
      <c r="AN1008" s="17"/>
      <c r="AO1008" s="17"/>
      <c r="AP1008" s="17"/>
      <c r="BA1008" s="17"/>
      <c r="BB1008" s="17"/>
      <c r="BC1008" s="17"/>
      <c r="BD1008" s="17"/>
      <c r="BE1008" s="17"/>
      <c r="BF1008" s="17"/>
      <c r="BG1008" s="17"/>
      <c r="BH1008" s="17"/>
      <c r="BI1008" s="17"/>
      <c r="BJ1008" s="17"/>
      <c r="BK1008" s="17"/>
      <c r="BL1008" s="17"/>
      <c r="BM1008" s="17"/>
      <c r="BN1008" s="17"/>
      <c r="BO1008" s="17"/>
      <c r="BP1008" s="17"/>
      <c r="BQ1008" s="17"/>
      <c r="BR1008" s="17"/>
      <c r="BS1008" s="17"/>
      <c r="BT1008" s="17"/>
      <c r="BU1008" s="17"/>
      <c r="BV1008" s="17"/>
      <c r="BW1008" s="17"/>
      <c r="BX1008" s="17"/>
      <c r="BY1008" s="17"/>
      <c r="BZ1008" s="17"/>
      <c r="CA1008" s="17"/>
      <c r="CB1008" s="17"/>
      <c r="CC1008" s="17"/>
      <c r="CD1008" s="17"/>
      <c r="CE1008" s="17"/>
      <c r="CF1008" s="17"/>
      <c r="CG1008" s="17"/>
      <c r="CH1008" s="17"/>
      <c r="CI1008" s="17"/>
      <c r="CJ1008" s="17"/>
      <c r="CK1008" s="17"/>
      <c r="CL1008" s="17"/>
    </row>
    <row r="1009" spans="19:90" x14ac:dyDescent="0.25"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  <c r="AF1009" s="17"/>
      <c r="AG1009" s="17"/>
      <c r="AH1009" s="17"/>
      <c r="AI1009" s="17"/>
      <c r="AJ1009" s="17"/>
      <c r="AK1009" s="17"/>
      <c r="AL1009" s="17"/>
      <c r="AM1009" s="17"/>
      <c r="AN1009" s="17"/>
      <c r="AO1009" s="17"/>
      <c r="AP1009" s="17"/>
      <c r="BA1009" s="17"/>
      <c r="BB1009" s="17"/>
      <c r="BC1009" s="17"/>
      <c r="BD1009" s="17"/>
      <c r="BE1009" s="17"/>
      <c r="BF1009" s="17"/>
      <c r="BG1009" s="17"/>
      <c r="BH1009" s="17"/>
      <c r="BI1009" s="17"/>
      <c r="BJ1009" s="17"/>
      <c r="BK1009" s="17"/>
      <c r="BL1009" s="17"/>
      <c r="BM1009" s="17"/>
      <c r="BN1009" s="17"/>
      <c r="BO1009" s="17"/>
      <c r="BP1009" s="17"/>
      <c r="BQ1009" s="17"/>
      <c r="BR1009" s="17"/>
      <c r="BS1009" s="17"/>
      <c r="BT1009" s="17"/>
      <c r="BU1009" s="17"/>
      <c r="BV1009" s="17"/>
      <c r="BW1009" s="17"/>
      <c r="BX1009" s="17"/>
      <c r="BY1009" s="17"/>
      <c r="BZ1009" s="17"/>
      <c r="CA1009" s="17"/>
      <c r="CB1009" s="17"/>
      <c r="CC1009" s="17"/>
      <c r="CD1009" s="17"/>
      <c r="CE1009" s="17"/>
      <c r="CF1009" s="17"/>
      <c r="CG1009" s="17"/>
      <c r="CH1009" s="17"/>
      <c r="CI1009" s="17"/>
      <c r="CJ1009" s="17"/>
      <c r="CK1009" s="17"/>
      <c r="CL1009" s="17"/>
    </row>
    <row r="1010" spans="19:90" x14ac:dyDescent="0.25"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7"/>
      <c r="AL1010" s="17"/>
      <c r="AM1010" s="17"/>
      <c r="AN1010" s="17"/>
      <c r="AO1010" s="17"/>
      <c r="AP1010" s="17"/>
      <c r="BA1010" s="17"/>
      <c r="BB1010" s="17"/>
      <c r="BC1010" s="17"/>
      <c r="BD1010" s="17"/>
      <c r="BE1010" s="17"/>
      <c r="BF1010" s="17"/>
      <c r="BG1010" s="17"/>
      <c r="BH1010" s="17"/>
      <c r="BI1010" s="17"/>
      <c r="BJ1010" s="17"/>
      <c r="BK1010" s="17"/>
      <c r="BL1010" s="17"/>
      <c r="BM1010" s="17"/>
      <c r="BN1010" s="17"/>
      <c r="BO1010" s="17"/>
      <c r="BP1010" s="17"/>
      <c r="BQ1010" s="17"/>
      <c r="BR1010" s="17"/>
      <c r="BS1010" s="17"/>
      <c r="BT1010" s="17"/>
      <c r="BU1010" s="17"/>
      <c r="BV1010" s="17"/>
      <c r="BW1010" s="17"/>
      <c r="BX1010" s="17"/>
      <c r="BY1010" s="17"/>
      <c r="BZ1010" s="17"/>
      <c r="CA1010" s="17"/>
      <c r="CB1010" s="17"/>
      <c r="CC1010" s="17"/>
      <c r="CD1010" s="17"/>
      <c r="CE1010" s="17"/>
      <c r="CF1010" s="17"/>
      <c r="CG1010" s="17"/>
      <c r="CH1010" s="17"/>
      <c r="CI1010" s="17"/>
      <c r="CJ1010" s="17"/>
      <c r="CK1010" s="17"/>
      <c r="CL1010" s="17"/>
    </row>
    <row r="1011" spans="19:90" x14ac:dyDescent="0.25"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  <c r="AM1011" s="17"/>
      <c r="AN1011" s="17"/>
      <c r="AO1011" s="17"/>
      <c r="AP1011" s="17"/>
      <c r="BA1011" s="17"/>
      <c r="BB1011" s="17"/>
      <c r="BC1011" s="17"/>
      <c r="BD1011" s="17"/>
      <c r="BE1011" s="17"/>
      <c r="BF1011" s="17"/>
      <c r="BG1011" s="17"/>
      <c r="BH1011" s="17"/>
      <c r="BI1011" s="17"/>
      <c r="BJ1011" s="17"/>
      <c r="BK1011" s="17"/>
      <c r="BL1011" s="17"/>
      <c r="BM1011" s="17"/>
      <c r="BN1011" s="17"/>
      <c r="BO1011" s="17"/>
      <c r="BP1011" s="17"/>
      <c r="BQ1011" s="17"/>
      <c r="BR1011" s="17"/>
      <c r="BS1011" s="17"/>
      <c r="BT1011" s="17"/>
      <c r="BU1011" s="17"/>
      <c r="BV1011" s="17"/>
      <c r="BW1011" s="17"/>
      <c r="BX1011" s="17"/>
      <c r="BY1011" s="17"/>
      <c r="BZ1011" s="17"/>
      <c r="CA1011" s="17"/>
      <c r="CB1011" s="17"/>
      <c r="CC1011" s="17"/>
      <c r="CD1011" s="17"/>
      <c r="CE1011" s="17"/>
      <c r="CF1011" s="17"/>
      <c r="CG1011" s="17"/>
      <c r="CH1011" s="17"/>
      <c r="CI1011" s="17"/>
      <c r="CJ1011" s="17"/>
      <c r="CK1011" s="17"/>
      <c r="CL1011" s="17"/>
    </row>
    <row r="1012" spans="19:90" x14ac:dyDescent="0.25"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7"/>
      <c r="AK1012" s="17"/>
      <c r="AL1012" s="17"/>
      <c r="AM1012" s="17"/>
      <c r="AN1012" s="17"/>
      <c r="AO1012" s="17"/>
      <c r="AP1012" s="17"/>
      <c r="BA1012" s="17"/>
      <c r="BB1012" s="17"/>
      <c r="BC1012" s="17"/>
      <c r="BD1012" s="17"/>
      <c r="BE1012" s="17"/>
      <c r="BF1012" s="17"/>
      <c r="BG1012" s="17"/>
      <c r="BH1012" s="17"/>
      <c r="BI1012" s="17"/>
      <c r="BJ1012" s="17"/>
      <c r="BK1012" s="17"/>
      <c r="BL1012" s="17"/>
      <c r="BM1012" s="17"/>
      <c r="BN1012" s="17"/>
      <c r="BO1012" s="17"/>
      <c r="BP1012" s="17"/>
      <c r="BQ1012" s="17"/>
      <c r="BR1012" s="17"/>
      <c r="BS1012" s="17"/>
      <c r="BT1012" s="17"/>
      <c r="BU1012" s="17"/>
      <c r="BV1012" s="17"/>
      <c r="BW1012" s="17"/>
      <c r="BX1012" s="17"/>
      <c r="BY1012" s="17"/>
      <c r="BZ1012" s="17"/>
      <c r="CA1012" s="17"/>
      <c r="CB1012" s="17"/>
      <c r="CC1012" s="17"/>
      <c r="CD1012" s="17"/>
      <c r="CE1012" s="17"/>
      <c r="CF1012" s="17"/>
      <c r="CG1012" s="17"/>
      <c r="CH1012" s="17"/>
      <c r="CI1012" s="17"/>
      <c r="CJ1012" s="17"/>
      <c r="CK1012" s="17"/>
      <c r="CL1012" s="17"/>
    </row>
    <row r="1013" spans="19:90" x14ac:dyDescent="0.25">
      <c r="S1013" s="17"/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  <c r="AE1013" s="17"/>
      <c r="AF1013" s="17"/>
      <c r="AG1013" s="17"/>
      <c r="AH1013" s="17"/>
      <c r="AI1013" s="17"/>
      <c r="AJ1013" s="17"/>
      <c r="AK1013" s="17"/>
      <c r="AL1013" s="17"/>
      <c r="AM1013" s="17"/>
      <c r="AN1013" s="17"/>
      <c r="AO1013" s="17"/>
      <c r="AP1013" s="17"/>
      <c r="BA1013" s="17"/>
      <c r="BB1013" s="17"/>
      <c r="BC1013" s="17"/>
      <c r="BD1013" s="17"/>
      <c r="BE1013" s="17"/>
      <c r="BF1013" s="17"/>
      <c r="BG1013" s="17"/>
      <c r="BH1013" s="17"/>
      <c r="BI1013" s="17"/>
      <c r="BJ1013" s="17"/>
      <c r="BK1013" s="17"/>
      <c r="BL1013" s="17"/>
      <c r="BM1013" s="17"/>
      <c r="BN1013" s="17"/>
      <c r="BO1013" s="17"/>
      <c r="BP1013" s="17"/>
      <c r="BQ1013" s="17"/>
      <c r="BR1013" s="17"/>
      <c r="BS1013" s="17"/>
      <c r="BT1013" s="17"/>
      <c r="BU1013" s="17"/>
      <c r="BV1013" s="17"/>
      <c r="BW1013" s="17"/>
      <c r="BX1013" s="17"/>
      <c r="BY1013" s="17"/>
      <c r="BZ1013" s="17"/>
      <c r="CA1013" s="17"/>
      <c r="CB1013" s="17"/>
      <c r="CC1013" s="17"/>
      <c r="CD1013" s="17"/>
      <c r="CE1013" s="17"/>
      <c r="CF1013" s="17"/>
      <c r="CG1013" s="17"/>
      <c r="CH1013" s="17"/>
      <c r="CI1013" s="17"/>
      <c r="CJ1013" s="17"/>
      <c r="CK1013" s="17"/>
      <c r="CL1013" s="17"/>
    </row>
    <row r="1014" spans="19:90" x14ac:dyDescent="0.25">
      <c r="S1014" s="17"/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  <c r="AE1014" s="17"/>
      <c r="AF1014" s="17"/>
      <c r="AG1014" s="17"/>
      <c r="AH1014" s="17"/>
      <c r="AI1014" s="17"/>
      <c r="AJ1014" s="17"/>
      <c r="AK1014" s="17"/>
      <c r="AL1014" s="17"/>
      <c r="AM1014" s="17"/>
      <c r="AN1014" s="17"/>
      <c r="AO1014" s="17"/>
      <c r="AP1014" s="17"/>
      <c r="BA1014" s="17"/>
      <c r="BB1014" s="17"/>
      <c r="BC1014" s="17"/>
      <c r="BD1014" s="17"/>
      <c r="BE1014" s="17"/>
      <c r="BF1014" s="17"/>
      <c r="BG1014" s="17"/>
      <c r="BH1014" s="17"/>
      <c r="BI1014" s="17"/>
      <c r="BJ1014" s="17"/>
      <c r="BK1014" s="17"/>
      <c r="BL1014" s="17"/>
      <c r="BM1014" s="17"/>
      <c r="BN1014" s="17"/>
      <c r="BO1014" s="17"/>
      <c r="BP1014" s="17"/>
      <c r="BQ1014" s="17"/>
      <c r="BR1014" s="17"/>
      <c r="BS1014" s="17"/>
      <c r="BT1014" s="17"/>
      <c r="BU1014" s="17"/>
      <c r="BV1014" s="17"/>
      <c r="BW1014" s="17"/>
      <c r="BX1014" s="17"/>
      <c r="BY1014" s="17"/>
      <c r="BZ1014" s="17"/>
      <c r="CA1014" s="17"/>
      <c r="CB1014" s="17"/>
      <c r="CC1014" s="17"/>
      <c r="CD1014" s="17"/>
      <c r="CE1014" s="17"/>
      <c r="CF1014" s="17"/>
      <c r="CG1014" s="17"/>
      <c r="CH1014" s="17"/>
      <c r="CI1014" s="17"/>
      <c r="CJ1014" s="17"/>
      <c r="CK1014" s="17"/>
      <c r="CL1014" s="17"/>
    </row>
    <row r="1015" spans="19:90" x14ac:dyDescent="0.25"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7"/>
      <c r="AM1015" s="17"/>
      <c r="AN1015" s="17"/>
      <c r="AO1015" s="17"/>
      <c r="AP1015" s="17"/>
      <c r="BA1015" s="17"/>
      <c r="BB1015" s="17"/>
      <c r="BC1015" s="17"/>
      <c r="BD1015" s="17"/>
      <c r="BE1015" s="17"/>
      <c r="BF1015" s="17"/>
      <c r="BG1015" s="17"/>
      <c r="BH1015" s="17"/>
      <c r="BI1015" s="17"/>
      <c r="BJ1015" s="17"/>
      <c r="BK1015" s="17"/>
      <c r="BL1015" s="17"/>
      <c r="BM1015" s="17"/>
      <c r="BN1015" s="17"/>
      <c r="BO1015" s="17"/>
      <c r="BP1015" s="17"/>
      <c r="BQ1015" s="17"/>
      <c r="BR1015" s="17"/>
      <c r="BS1015" s="17"/>
      <c r="BT1015" s="17"/>
      <c r="BU1015" s="17"/>
      <c r="BV1015" s="17"/>
      <c r="BW1015" s="17"/>
      <c r="BX1015" s="17"/>
      <c r="BY1015" s="17"/>
      <c r="BZ1015" s="17"/>
      <c r="CA1015" s="17"/>
      <c r="CB1015" s="17"/>
      <c r="CC1015" s="17"/>
      <c r="CD1015" s="17"/>
      <c r="CE1015" s="17"/>
      <c r="CF1015" s="17"/>
      <c r="CG1015" s="17"/>
      <c r="CH1015" s="17"/>
      <c r="CI1015" s="17"/>
      <c r="CJ1015" s="17"/>
      <c r="CK1015" s="17"/>
      <c r="CL1015" s="17"/>
    </row>
    <row r="1016" spans="19:90" x14ac:dyDescent="0.25"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  <c r="AM1016" s="17"/>
      <c r="AN1016" s="17"/>
      <c r="AO1016" s="17"/>
      <c r="AP1016" s="17"/>
      <c r="BA1016" s="17"/>
      <c r="BB1016" s="17"/>
      <c r="BC1016" s="17"/>
      <c r="BD1016" s="17"/>
      <c r="BE1016" s="17"/>
      <c r="BF1016" s="17"/>
      <c r="BG1016" s="17"/>
      <c r="BH1016" s="17"/>
      <c r="BI1016" s="17"/>
      <c r="BJ1016" s="17"/>
      <c r="BK1016" s="17"/>
      <c r="BL1016" s="17"/>
      <c r="BM1016" s="17"/>
      <c r="BN1016" s="17"/>
      <c r="BO1016" s="17"/>
      <c r="BP1016" s="17"/>
      <c r="BQ1016" s="17"/>
      <c r="BR1016" s="17"/>
      <c r="BS1016" s="17"/>
      <c r="BT1016" s="17"/>
      <c r="BU1016" s="17"/>
      <c r="BV1016" s="17"/>
      <c r="BW1016" s="17"/>
      <c r="BX1016" s="17"/>
      <c r="BY1016" s="17"/>
      <c r="BZ1016" s="17"/>
      <c r="CA1016" s="17"/>
      <c r="CB1016" s="17"/>
      <c r="CC1016" s="17"/>
      <c r="CD1016" s="17"/>
      <c r="CE1016" s="17"/>
      <c r="CF1016" s="17"/>
      <c r="CG1016" s="17"/>
      <c r="CH1016" s="17"/>
      <c r="CI1016" s="17"/>
      <c r="CJ1016" s="17"/>
      <c r="CK1016" s="17"/>
      <c r="CL1016" s="17"/>
    </row>
    <row r="1017" spans="19:90" x14ac:dyDescent="0.25"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7"/>
      <c r="AK1017" s="17"/>
      <c r="AL1017" s="17"/>
      <c r="AM1017" s="17"/>
      <c r="AN1017" s="17"/>
      <c r="AO1017" s="17"/>
      <c r="AP1017" s="17"/>
      <c r="BA1017" s="17"/>
      <c r="BB1017" s="17"/>
      <c r="BC1017" s="17"/>
      <c r="BD1017" s="17"/>
      <c r="BE1017" s="17"/>
      <c r="BF1017" s="17"/>
      <c r="BG1017" s="17"/>
      <c r="BH1017" s="17"/>
      <c r="BI1017" s="17"/>
      <c r="BJ1017" s="17"/>
      <c r="BK1017" s="17"/>
      <c r="BL1017" s="17"/>
      <c r="BM1017" s="17"/>
      <c r="BN1017" s="17"/>
      <c r="BO1017" s="17"/>
      <c r="BP1017" s="17"/>
      <c r="BQ1017" s="17"/>
      <c r="BR1017" s="17"/>
      <c r="BS1017" s="17"/>
      <c r="BT1017" s="17"/>
      <c r="BU1017" s="17"/>
      <c r="BV1017" s="17"/>
      <c r="BW1017" s="17"/>
      <c r="BX1017" s="17"/>
      <c r="BY1017" s="17"/>
      <c r="BZ1017" s="17"/>
      <c r="CA1017" s="17"/>
      <c r="CB1017" s="17"/>
      <c r="CC1017" s="17"/>
      <c r="CD1017" s="17"/>
      <c r="CE1017" s="17"/>
      <c r="CF1017" s="17"/>
      <c r="CG1017" s="17"/>
      <c r="CH1017" s="17"/>
      <c r="CI1017" s="17"/>
      <c r="CJ1017" s="17"/>
      <c r="CK1017" s="17"/>
      <c r="CL1017" s="17"/>
    </row>
    <row r="1018" spans="19:90" x14ac:dyDescent="0.25"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7"/>
      <c r="AL1018" s="17"/>
      <c r="AM1018" s="17"/>
      <c r="AN1018" s="17"/>
      <c r="AO1018" s="17"/>
      <c r="AP1018" s="17"/>
      <c r="BA1018" s="17"/>
      <c r="BB1018" s="17"/>
      <c r="BC1018" s="17"/>
      <c r="BD1018" s="17"/>
      <c r="BE1018" s="17"/>
      <c r="BF1018" s="17"/>
      <c r="BG1018" s="17"/>
      <c r="BH1018" s="17"/>
      <c r="BI1018" s="17"/>
      <c r="BJ1018" s="17"/>
      <c r="BK1018" s="17"/>
      <c r="BL1018" s="17"/>
      <c r="BM1018" s="17"/>
      <c r="BN1018" s="17"/>
      <c r="BO1018" s="17"/>
      <c r="BP1018" s="17"/>
      <c r="BQ1018" s="17"/>
      <c r="BR1018" s="17"/>
      <c r="BS1018" s="17"/>
      <c r="BT1018" s="17"/>
      <c r="BU1018" s="17"/>
      <c r="BV1018" s="17"/>
      <c r="BW1018" s="17"/>
      <c r="BX1018" s="17"/>
      <c r="BY1018" s="17"/>
      <c r="BZ1018" s="17"/>
      <c r="CA1018" s="17"/>
      <c r="CB1018" s="17"/>
      <c r="CC1018" s="17"/>
      <c r="CD1018" s="17"/>
      <c r="CE1018" s="17"/>
      <c r="CF1018" s="17"/>
      <c r="CG1018" s="17"/>
      <c r="CH1018" s="17"/>
      <c r="CI1018" s="17"/>
      <c r="CJ1018" s="17"/>
      <c r="CK1018" s="17"/>
      <c r="CL1018" s="17"/>
    </row>
    <row r="1019" spans="19:90" x14ac:dyDescent="0.25">
      <c r="S1019" s="17"/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  <c r="AE1019" s="17"/>
      <c r="AF1019" s="17"/>
      <c r="AG1019" s="17"/>
      <c r="AH1019" s="17"/>
      <c r="AI1019" s="17"/>
      <c r="AJ1019" s="17"/>
      <c r="AK1019" s="17"/>
      <c r="AL1019" s="17"/>
      <c r="AM1019" s="17"/>
      <c r="AN1019" s="17"/>
      <c r="AO1019" s="17"/>
      <c r="AP1019" s="17"/>
      <c r="BA1019" s="17"/>
      <c r="BB1019" s="17"/>
      <c r="BC1019" s="17"/>
      <c r="BD1019" s="17"/>
      <c r="BE1019" s="17"/>
      <c r="BF1019" s="17"/>
      <c r="BG1019" s="17"/>
      <c r="BH1019" s="17"/>
      <c r="BI1019" s="17"/>
      <c r="BJ1019" s="17"/>
      <c r="BK1019" s="17"/>
      <c r="BL1019" s="17"/>
      <c r="BM1019" s="17"/>
      <c r="BN1019" s="17"/>
      <c r="BO1019" s="17"/>
      <c r="BP1019" s="17"/>
      <c r="BQ1019" s="17"/>
      <c r="BR1019" s="17"/>
      <c r="BS1019" s="17"/>
      <c r="BT1019" s="17"/>
      <c r="BU1019" s="17"/>
      <c r="BV1019" s="17"/>
      <c r="BW1019" s="17"/>
      <c r="BX1019" s="17"/>
      <c r="BY1019" s="17"/>
      <c r="BZ1019" s="17"/>
      <c r="CA1019" s="17"/>
      <c r="CB1019" s="17"/>
      <c r="CC1019" s="17"/>
      <c r="CD1019" s="17"/>
      <c r="CE1019" s="17"/>
      <c r="CF1019" s="17"/>
      <c r="CG1019" s="17"/>
      <c r="CH1019" s="17"/>
      <c r="CI1019" s="17"/>
      <c r="CJ1019" s="17"/>
      <c r="CK1019" s="17"/>
      <c r="CL1019" s="17"/>
    </row>
    <row r="1020" spans="19:90" x14ac:dyDescent="0.25"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7"/>
      <c r="AL1020" s="17"/>
      <c r="AM1020" s="17"/>
      <c r="AN1020" s="17"/>
      <c r="AO1020" s="17"/>
      <c r="AP1020" s="17"/>
      <c r="BA1020" s="17"/>
      <c r="BB1020" s="17"/>
      <c r="BC1020" s="17"/>
      <c r="BD1020" s="17"/>
      <c r="BE1020" s="17"/>
      <c r="BF1020" s="17"/>
      <c r="BG1020" s="17"/>
      <c r="BH1020" s="17"/>
      <c r="BI1020" s="17"/>
      <c r="BJ1020" s="17"/>
      <c r="BK1020" s="17"/>
      <c r="BL1020" s="17"/>
      <c r="BM1020" s="17"/>
      <c r="BN1020" s="17"/>
      <c r="BO1020" s="17"/>
      <c r="BP1020" s="17"/>
      <c r="BQ1020" s="17"/>
      <c r="BR1020" s="17"/>
      <c r="BS1020" s="17"/>
      <c r="BT1020" s="17"/>
      <c r="BU1020" s="17"/>
      <c r="BV1020" s="17"/>
      <c r="BW1020" s="17"/>
      <c r="BX1020" s="17"/>
      <c r="BY1020" s="17"/>
      <c r="BZ1020" s="17"/>
      <c r="CA1020" s="17"/>
      <c r="CB1020" s="17"/>
      <c r="CC1020" s="17"/>
      <c r="CD1020" s="17"/>
      <c r="CE1020" s="17"/>
      <c r="CF1020" s="17"/>
      <c r="CG1020" s="17"/>
      <c r="CH1020" s="17"/>
      <c r="CI1020" s="17"/>
      <c r="CJ1020" s="17"/>
      <c r="CK1020" s="17"/>
      <c r="CL1020" s="17"/>
    </row>
    <row r="1021" spans="19:90" x14ac:dyDescent="0.25"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7"/>
      <c r="AL1021" s="17"/>
      <c r="AM1021" s="17"/>
      <c r="AN1021" s="17"/>
      <c r="AO1021" s="17"/>
      <c r="AP1021" s="17"/>
      <c r="BA1021" s="17"/>
      <c r="BB1021" s="17"/>
      <c r="BC1021" s="17"/>
      <c r="BD1021" s="17"/>
      <c r="BE1021" s="17"/>
      <c r="BF1021" s="17"/>
      <c r="BG1021" s="17"/>
      <c r="BH1021" s="17"/>
      <c r="BI1021" s="17"/>
      <c r="BJ1021" s="17"/>
      <c r="BK1021" s="17"/>
      <c r="BL1021" s="17"/>
      <c r="BM1021" s="17"/>
      <c r="BN1021" s="17"/>
      <c r="BO1021" s="17"/>
      <c r="BP1021" s="17"/>
      <c r="BQ1021" s="17"/>
      <c r="BR1021" s="17"/>
      <c r="BS1021" s="17"/>
      <c r="BT1021" s="17"/>
      <c r="BU1021" s="17"/>
      <c r="BV1021" s="17"/>
      <c r="BW1021" s="17"/>
      <c r="BX1021" s="17"/>
      <c r="BY1021" s="17"/>
      <c r="BZ1021" s="17"/>
      <c r="CA1021" s="17"/>
      <c r="CB1021" s="17"/>
      <c r="CC1021" s="17"/>
      <c r="CD1021" s="17"/>
      <c r="CE1021" s="17"/>
      <c r="CF1021" s="17"/>
      <c r="CG1021" s="17"/>
      <c r="CH1021" s="17"/>
      <c r="CI1021" s="17"/>
      <c r="CJ1021" s="17"/>
      <c r="CK1021" s="17"/>
      <c r="CL1021" s="17"/>
    </row>
    <row r="1022" spans="19:90" x14ac:dyDescent="0.25">
      <c r="S1022" s="17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17"/>
      <c r="AJ1022" s="17"/>
      <c r="AK1022" s="17"/>
      <c r="AL1022" s="17"/>
      <c r="AM1022" s="17"/>
      <c r="AN1022" s="17"/>
      <c r="AO1022" s="17"/>
      <c r="AP1022" s="17"/>
      <c r="BA1022" s="17"/>
      <c r="BB1022" s="17"/>
      <c r="BC1022" s="17"/>
      <c r="BD1022" s="17"/>
      <c r="BE1022" s="17"/>
      <c r="BF1022" s="17"/>
      <c r="BG1022" s="17"/>
      <c r="BH1022" s="17"/>
      <c r="BI1022" s="17"/>
      <c r="BJ1022" s="17"/>
      <c r="BK1022" s="17"/>
      <c r="BL1022" s="17"/>
      <c r="BM1022" s="17"/>
      <c r="BN1022" s="17"/>
      <c r="BO1022" s="17"/>
      <c r="BP1022" s="17"/>
      <c r="BQ1022" s="17"/>
      <c r="BR1022" s="17"/>
      <c r="BS1022" s="17"/>
      <c r="BT1022" s="17"/>
      <c r="BU1022" s="17"/>
      <c r="BV1022" s="17"/>
      <c r="BW1022" s="17"/>
      <c r="BX1022" s="17"/>
      <c r="BY1022" s="17"/>
      <c r="BZ1022" s="17"/>
      <c r="CA1022" s="17"/>
      <c r="CB1022" s="17"/>
      <c r="CC1022" s="17"/>
      <c r="CD1022" s="17"/>
      <c r="CE1022" s="17"/>
      <c r="CF1022" s="17"/>
      <c r="CG1022" s="17"/>
      <c r="CH1022" s="17"/>
      <c r="CI1022" s="17"/>
      <c r="CJ1022" s="17"/>
      <c r="CK1022" s="17"/>
      <c r="CL1022" s="17"/>
    </row>
    <row r="1023" spans="19:90" x14ac:dyDescent="0.25"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7"/>
      <c r="AL1023" s="17"/>
      <c r="AM1023" s="17"/>
      <c r="AN1023" s="17"/>
      <c r="AO1023" s="17"/>
      <c r="AP1023" s="17"/>
      <c r="BA1023" s="17"/>
      <c r="BB1023" s="17"/>
      <c r="BC1023" s="17"/>
      <c r="BD1023" s="17"/>
      <c r="BE1023" s="17"/>
      <c r="BF1023" s="17"/>
      <c r="BG1023" s="17"/>
      <c r="BH1023" s="17"/>
      <c r="BI1023" s="17"/>
      <c r="BJ1023" s="17"/>
      <c r="BK1023" s="17"/>
      <c r="BL1023" s="17"/>
      <c r="BM1023" s="17"/>
      <c r="BN1023" s="17"/>
      <c r="BO1023" s="17"/>
      <c r="BP1023" s="17"/>
      <c r="BQ1023" s="17"/>
      <c r="BR1023" s="17"/>
      <c r="BS1023" s="17"/>
      <c r="BT1023" s="17"/>
      <c r="BU1023" s="17"/>
      <c r="BV1023" s="17"/>
      <c r="BW1023" s="17"/>
      <c r="BX1023" s="17"/>
      <c r="BY1023" s="17"/>
      <c r="BZ1023" s="17"/>
      <c r="CA1023" s="17"/>
      <c r="CB1023" s="17"/>
      <c r="CC1023" s="17"/>
      <c r="CD1023" s="17"/>
      <c r="CE1023" s="17"/>
      <c r="CF1023" s="17"/>
      <c r="CG1023" s="17"/>
      <c r="CH1023" s="17"/>
      <c r="CI1023" s="17"/>
      <c r="CJ1023" s="17"/>
      <c r="CK1023" s="17"/>
      <c r="CL1023" s="17"/>
    </row>
    <row r="1024" spans="19:90" x14ac:dyDescent="0.25"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7"/>
      <c r="AL1024" s="17"/>
      <c r="AM1024" s="17"/>
      <c r="AN1024" s="17"/>
      <c r="AO1024" s="17"/>
      <c r="AP1024" s="17"/>
      <c r="BA1024" s="17"/>
      <c r="BB1024" s="17"/>
      <c r="BC1024" s="17"/>
      <c r="BD1024" s="17"/>
      <c r="BE1024" s="17"/>
      <c r="BF1024" s="17"/>
      <c r="BG1024" s="17"/>
      <c r="BH1024" s="17"/>
      <c r="BI1024" s="17"/>
      <c r="BJ1024" s="17"/>
      <c r="BK1024" s="17"/>
      <c r="BL1024" s="17"/>
      <c r="BM1024" s="17"/>
      <c r="BN1024" s="17"/>
      <c r="BO1024" s="17"/>
      <c r="BP1024" s="17"/>
      <c r="BQ1024" s="17"/>
      <c r="BR1024" s="17"/>
      <c r="BS1024" s="17"/>
      <c r="BT1024" s="17"/>
      <c r="BU1024" s="17"/>
      <c r="BV1024" s="17"/>
      <c r="BW1024" s="17"/>
      <c r="BX1024" s="17"/>
      <c r="BY1024" s="17"/>
      <c r="BZ1024" s="17"/>
      <c r="CA1024" s="17"/>
      <c r="CB1024" s="17"/>
      <c r="CC1024" s="17"/>
      <c r="CD1024" s="17"/>
      <c r="CE1024" s="17"/>
      <c r="CF1024" s="17"/>
      <c r="CG1024" s="17"/>
      <c r="CH1024" s="17"/>
      <c r="CI1024" s="17"/>
      <c r="CJ1024" s="17"/>
      <c r="CK1024" s="17"/>
      <c r="CL1024" s="17"/>
    </row>
    <row r="1025" spans="19:90" x14ac:dyDescent="0.25"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7"/>
      <c r="AL1025" s="17"/>
      <c r="AM1025" s="17"/>
      <c r="AN1025" s="17"/>
      <c r="AO1025" s="17"/>
      <c r="AP1025" s="17"/>
      <c r="BA1025" s="17"/>
      <c r="BB1025" s="17"/>
      <c r="BC1025" s="17"/>
      <c r="BD1025" s="17"/>
      <c r="BE1025" s="17"/>
      <c r="BF1025" s="17"/>
      <c r="BG1025" s="17"/>
      <c r="BH1025" s="17"/>
      <c r="BI1025" s="17"/>
      <c r="BJ1025" s="17"/>
      <c r="BK1025" s="17"/>
      <c r="BL1025" s="17"/>
      <c r="BM1025" s="17"/>
      <c r="BN1025" s="17"/>
      <c r="BO1025" s="17"/>
      <c r="BP1025" s="17"/>
      <c r="BQ1025" s="17"/>
      <c r="BR1025" s="17"/>
      <c r="BS1025" s="17"/>
      <c r="BT1025" s="17"/>
      <c r="BU1025" s="17"/>
      <c r="BV1025" s="17"/>
      <c r="BW1025" s="17"/>
      <c r="BX1025" s="17"/>
      <c r="BY1025" s="17"/>
      <c r="BZ1025" s="17"/>
      <c r="CA1025" s="17"/>
      <c r="CB1025" s="17"/>
      <c r="CC1025" s="17"/>
      <c r="CD1025" s="17"/>
      <c r="CE1025" s="17"/>
      <c r="CF1025" s="17"/>
      <c r="CG1025" s="17"/>
      <c r="CH1025" s="17"/>
      <c r="CI1025" s="17"/>
      <c r="CJ1025" s="17"/>
      <c r="CK1025" s="17"/>
      <c r="CL1025" s="17"/>
    </row>
    <row r="1026" spans="19:90" x14ac:dyDescent="0.25"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7"/>
      <c r="AL1026" s="17"/>
      <c r="AM1026" s="17"/>
      <c r="AN1026" s="17"/>
      <c r="AO1026" s="17"/>
      <c r="AP1026" s="17"/>
      <c r="BA1026" s="17"/>
      <c r="BB1026" s="17"/>
      <c r="BC1026" s="17"/>
      <c r="BD1026" s="17"/>
      <c r="BE1026" s="17"/>
      <c r="BF1026" s="17"/>
      <c r="BG1026" s="17"/>
      <c r="BH1026" s="17"/>
      <c r="BI1026" s="17"/>
      <c r="BJ1026" s="17"/>
      <c r="BK1026" s="17"/>
      <c r="BL1026" s="17"/>
      <c r="BM1026" s="17"/>
      <c r="BN1026" s="17"/>
      <c r="BO1026" s="17"/>
      <c r="BP1026" s="17"/>
      <c r="BQ1026" s="17"/>
      <c r="BR1026" s="17"/>
      <c r="BS1026" s="17"/>
      <c r="BT1026" s="17"/>
      <c r="BU1026" s="17"/>
      <c r="BV1026" s="17"/>
      <c r="BW1026" s="17"/>
      <c r="BX1026" s="17"/>
      <c r="BY1026" s="17"/>
      <c r="BZ1026" s="17"/>
      <c r="CA1026" s="17"/>
      <c r="CB1026" s="17"/>
      <c r="CC1026" s="17"/>
      <c r="CD1026" s="17"/>
      <c r="CE1026" s="17"/>
      <c r="CF1026" s="17"/>
      <c r="CG1026" s="17"/>
      <c r="CH1026" s="17"/>
      <c r="CI1026" s="17"/>
      <c r="CJ1026" s="17"/>
      <c r="CK1026" s="17"/>
      <c r="CL1026" s="17"/>
    </row>
    <row r="1027" spans="19:90" x14ac:dyDescent="0.25">
      <c r="S1027" s="17"/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/>
      <c r="AH1027" s="17"/>
      <c r="AI1027" s="17"/>
      <c r="AJ1027" s="17"/>
      <c r="AK1027" s="17"/>
      <c r="AL1027" s="17"/>
      <c r="AM1027" s="17"/>
      <c r="AN1027" s="17"/>
      <c r="AO1027" s="17"/>
      <c r="AP1027" s="17"/>
      <c r="BA1027" s="17"/>
      <c r="BB1027" s="17"/>
      <c r="BC1027" s="17"/>
      <c r="BD1027" s="17"/>
      <c r="BE1027" s="17"/>
      <c r="BF1027" s="17"/>
      <c r="BG1027" s="17"/>
      <c r="BH1027" s="17"/>
      <c r="BI1027" s="17"/>
      <c r="BJ1027" s="17"/>
      <c r="BK1027" s="17"/>
      <c r="BL1027" s="17"/>
      <c r="BM1027" s="17"/>
      <c r="BN1027" s="17"/>
      <c r="BO1027" s="17"/>
      <c r="BP1027" s="17"/>
      <c r="BQ1027" s="17"/>
      <c r="BR1027" s="17"/>
      <c r="BS1027" s="17"/>
      <c r="BT1027" s="17"/>
      <c r="BU1027" s="17"/>
      <c r="BV1027" s="17"/>
      <c r="BW1027" s="17"/>
      <c r="BX1027" s="17"/>
      <c r="BY1027" s="17"/>
      <c r="BZ1027" s="17"/>
      <c r="CA1027" s="17"/>
      <c r="CB1027" s="17"/>
      <c r="CC1027" s="17"/>
      <c r="CD1027" s="17"/>
      <c r="CE1027" s="17"/>
      <c r="CF1027" s="17"/>
      <c r="CG1027" s="17"/>
      <c r="CH1027" s="17"/>
      <c r="CI1027" s="17"/>
      <c r="CJ1027" s="17"/>
      <c r="CK1027" s="17"/>
      <c r="CL1027" s="17"/>
    </row>
    <row r="1028" spans="19:90" x14ac:dyDescent="0.25">
      <c r="S1028" s="17"/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  <c r="AE1028" s="17"/>
      <c r="AF1028" s="17"/>
      <c r="AG1028" s="17"/>
      <c r="AH1028" s="17"/>
      <c r="AI1028" s="17"/>
      <c r="AJ1028" s="17"/>
      <c r="AK1028" s="17"/>
      <c r="AL1028" s="17"/>
      <c r="AM1028" s="17"/>
      <c r="AN1028" s="17"/>
      <c r="AO1028" s="17"/>
      <c r="AP1028" s="17"/>
      <c r="BA1028" s="17"/>
      <c r="BB1028" s="17"/>
      <c r="BC1028" s="17"/>
      <c r="BD1028" s="17"/>
      <c r="BE1028" s="17"/>
      <c r="BF1028" s="17"/>
      <c r="BG1028" s="17"/>
      <c r="BH1028" s="17"/>
      <c r="BI1028" s="17"/>
      <c r="BJ1028" s="17"/>
      <c r="BK1028" s="17"/>
      <c r="BL1028" s="17"/>
      <c r="BM1028" s="17"/>
      <c r="BN1028" s="17"/>
      <c r="BO1028" s="17"/>
      <c r="BP1028" s="17"/>
      <c r="BQ1028" s="17"/>
      <c r="BR1028" s="17"/>
      <c r="BS1028" s="17"/>
      <c r="BT1028" s="17"/>
      <c r="BU1028" s="17"/>
      <c r="BV1028" s="17"/>
      <c r="BW1028" s="17"/>
      <c r="BX1028" s="17"/>
      <c r="BY1028" s="17"/>
      <c r="BZ1028" s="17"/>
      <c r="CA1028" s="17"/>
      <c r="CB1028" s="17"/>
      <c r="CC1028" s="17"/>
      <c r="CD1028" s="17"/>
      <c r="CE1028" s="17"/>
      <c r="CF1028" s="17"/>
      <c r="CG1028" s="17"/>
      <c r="CH1028" s="17"/>
      <c r="CI1028" s="17"/>
      <c r="CJ1028" s="17"/>
      <c r="CK1028" s="17"/>
      <c r="CL1028" s="17"/>
    </row>
    <row r="1029" spans="19:90" x14ac:dyDescent="0.25"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7"/>
      <c r="AK1029" s="17"/>
      <c r="AL1029" s="17"/>
      <c r="AM1029" s="17"/>
      <c r="AN1029" s="17"/>
      <c r="AO1029" s="17"/>
      <c r="AP1029" s="17"/>
      <c r="BA1029" s="17"/>
      <c r="BB1029" s="17"/>
      <c r="BC1029" s="17"/>
      <c r="BD1029" s="17"/>
      <c r="BE1029" s="17"/>
      <c r="BF1029" s="17"/>
      <c r="BG1029" s="17"/>
      <c r="BH1029" s="17"/>
      <c r="BI1029" s="17"/>
      <c r="BJ1029" s="17"/>
      <c r="BK1029" s="17"/>
      <c r="BL1029" s="17"/>
      <c r="BM1029" s="17"/>
      <c r="BN1029" s="17"/>
      <c r="BO1029" s="17"/>
      <c r="BP1029" s="17"/>
      <c r="BQ1029" s="17"/>
      <c r="BR1029" s="17"/>
      <c r="BS1029" s="17"/>
      <c r="BT1029" s="17"/>
      <c r="BU1029" s="17"/>
      <c r="BV1029" s="17"/>
      <c r="BW1029" s="17"/>
      <c r="BX1029" s="17"/>
      <c r="BY1029" s="17"/>
      <c r="BZ1029" s="17"/>
      <c r="CA1029" s="17"/>
      <c r="CB1029" s="17"/>
      <c r="CC1029" s="17"/>
      <c r="CD1029" s="17"/>
      <c r="CE1029" s="17"/>
      <c r="CF1029" s="17"/>
      <c r="CG1029" s="17"/>
      <c r="CH1029" s="17"/>
      <c r="CI1029" s="17"/>
      <c r="CJ1029" s="17"/>
      <c r="CK1029" s="17"/>
      <c r="CL1029" s="17"/>
    </row>
    <row r="1030" spans="19:90" x14ac:dyDescent="0.25"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7"/>
      <c r="AL1030" s="17"/>
      <c r="AM1030" s="17"/>
      <c r="AN1030" s="17"/>
      <c r="AO1030" s="17"/>
      <c r="AP1030" s="17"/>
      <c r="BA1030" s="17"/>
      <c r="BB1030" s="17"/>
      <c r="BC1030" s="17"/>
      <c r="BD1030" s="17"/>
      <c r="BE1030" s="17"/>
      <c r="BF1030" s="17"/>
      <c r="BG1030" s="17"/>
      <c r="BH1030" s="17"/>
      <c r="BI1030" s="17"/>
      <c r="BJ1030" s="17"/>
      <c r="BK1030" s="17"/>
      <c r="BL1030" s="17"/>
      <c r="BM1030" s="17"/>
      <c r="BN1030" s="17"/>
      <c r="BO1030" s="17"/>
      <c r="BP1030" s="17"/>
      <c r="BQ1030" s="17"/>
      <c r="BR1030" s="17"/>
      <c r="BS1030" s="17"/>
      <c r="BT1030" s="17"/>
      <c r="BU1030" s="17"/>
      <c r="BV1030" s="17"/>
      <c r="BW1030" s="17"/>
      <c r="BX1030" s="17"/>
      <c r="BY1030" s="17"/>
      <c r="BZ1030" s="17"/>
      <c r="CA1030" s="17"/>
      <c r="CB1030" s="17"/>
      <c r="CC1030" s="17"/>
      <c r="CD1030" s="17"/>
      <c r="CE1030" s="17"/>
      <c r="CF1030" s="17"/>
      <c r="CG1030" s="17"/>
      <c r="CH1030" s="17"/>
      <c r="CI1030" s="17"/>
      <c r="CJ1030" s="17"/>
      <c r="CK1030" s="17"/>
      <c r="CL1030" s="17"/>
    </row>
    <row r="1031" spans="19:90" x14ac:dyDescent="0.25">
      <c r="S1031" s="17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7"/>
      <c r="AK1031" s="17"/>
      <c r="AL1031" s="17"/>
      <c r="AM1031" s="17"/>
      <c r="AN1031" s="17"/>
      <c r="AO1031" s="17"/>
      <c r="AP1031" s="17"/>
      <c r="BA1031" s="17"/>
      <c r="BB1031" s="17"/>
      <c r="BC1031" s="17"/>
      <c r="BD1031" s="17"/>
      <c r="BE1031" s="17"/>
      <c r="BF1031" s="17"/>
      <c r="BG1031" s="17"/>
      <c r="BH1031" s="17"/>
      <c r="BI1031" s="17"/>
      <c r="BJ1031" s="17"/>
      <c r="BK1031" s="17"/>
      <c r="BL1031" s="17"/>
      <c r="BM1031" s="17"/>
      <c r="BN1031" s="17"/>
      <c r="BO1031" s="17"/>
      <c r="BP1031" s="17"/>
      <c r="BQ1031" s="17"/>
      <c r="BR1031" s="17"/>
      <c r="BS1031" s="17"/>
      <c r="BT1031" s="17"/>
      <c r="BU1031" s="17"/>
      <c r="BV1031" s="17"/>
      <c r="BW1031" s="17"/>
      <c r="BX1031" s="17"/>
      <c r="BY1031" s="17"/>
      <c r="BZ1031" s="17"/>
      <c r="CA1031" s="17"/>
      <c r="CB1031" s="17"/>
      <c r="CC1031" s="17"/>
      <c r="CD1031" s="17"/>
      <c r="CE1031" s="17"/>
      <c r="CF1031" s="17"/>
      <c r="CG1031" s="17"/>
      <c r="CH1031" s="17"/>
      <c r="CI1031" s="17"/>
      <c r="CJ1031" s="17"/>
      <c r="CK1031" s="17"/>
      <c r="CL1031" s="17"/>
    </row>
    <row r="1032" spans="19:90" x14ac:dyDescent="0.25">
      <c r="Z1032" s="17"/>
      <c r="AA1032" s="17"/>
      <c r="AB1032" s="17"/>
      <c r="AC1032" s="17"/>
      <c r="AD1032" s="17"/>
      <c r="AE1032" s="17"/>
      <c r="AF1032" s="17"/>
      <c r="AG1032" s="17"/>
      <c r="AH1032" s="17"/>
      <c r="AI1032" s="17"/>
      <c r="AJ1032" s="17"/>
      <c r="AK1032" s="17"/>
      <c r="AL1032" s="17"/>
      <c r="AM1032" s="17"/>
    </row>
    <row r="1033" spans="19:90" x14ac:dyDescent="0.25">
      <c r="Z1033" s="17"/>
      <c r="AA1033" s="17"/>
      <c r="AB1033" s="17"/>
      <c r="AC1033" s="17"/>
      <c r="AD1033" s="17"/>
      <c r="AE1033" s="17"/>
      <c r="AF1033" s="17"/>
      <c r="AG1033" s="17"/>
      <c r="AH1033" s="17"/>
      <c r="AI1033" s="17"/>
      <c r="AJ1033" s="17"/>
      <c r="AK1033" s="17"/>
      <c r="AL1033" s="17"/>
      <c r="AM1033" s="17"/>
    </row>
  </sheetData>
  <mergeCells count="23">
    <mergeCell ref="AS7:AT7"/>
    <mergeCell ref="AS9:AT9"/>
    <mergeCell ref="AV7:AW7"/>
    <mergeCell ref="AV9:AW9"/>
    <mergeCell ref="AS11:AT11"/>
    <mergeCell ref="AV11:AW11"/>
    <mergeCell ref="F35:G35"/>
    <mergeCell ref="C37:D37"/>
    <mergeCell ref="AN4:AO4"/>
    <mergeCell ref="AP4:AQ4"/>
    <mergeCell ref="C5:P5"/>
    <mergeCell ref="T4:Y4"/>
    <mergeCell ref="F31:G31"/>
    <mergeCell ref="F37:G37"/>
    <mergeCell ref="C31:D31"/>
    <mergeCell ref="C35:D35"/>
    <mergeCell ref="I31:J31"/>
    <mergeCell ref="I37:J37"/>
    <mergeCell ref="L31:M31"/>
    <mergeCell ref="L35:M35"/>
    <mergeCell ref="I41:J41"/>
    <mergeCell ref="L37:M37"/>
    <mergeCell ref="L41:M41"/>
  </mergeCells>
  <pageMargins left="0.7" right="0.7" top="0.75" bottom="0.75" header="0.3" footer="0.3"/>
  <pageSetup orientation="portrait" horizontalDpi="200" verticalDpi="200" r:id="rId1"/>
  <drawing r:id="rId2"/>
  <legacyDrawing r:id="rId3"/>
  <oleObjects>
    <mc:AlternateContent xmlns:mc="http://schemas.openxmlformats.org/markup-compatibility/2006">
      <mc:Choice Requires="x14">
        <oleObject progId="Equation.3" shapeId="1034" r:id="rId4">
          <objectPr defaultSize="0" autoPict="0" r:id="rId5">
            <anchor moveWithCells="1" sizeWithCells="1">
              <from>
                <xdr:col>28</xdr:col>
                <xdr:colOff>85725</xdr:colOff>
                <xdr:row>4</xdr:row>
                <xdr:rowOff>95250</xdr:rowOff>
              </from>
              <to>
                <xdr:col>30</xdr:col>
                <xdr:colOff>495300</xdr:colOff>
                <xdr:row>6</xdr:row>
                <xdr:rowOff>133350</xdr:rowOff>
              </to>
            </anchor>
          </objectPr>
        </oleObject>
      </mc:Choice>
      <mc:Fallback>
        <oleObject progId="Equation.3" shapeId="1034" r:id="rId4"/>
      </mc:Fallback>
    </mc:AlternateContent>
    <mc:AlternateContent xmlns:mc="http://schemas.openxmlformats.org/markup-compatibility/2006">
      <mc:Choice Requires="x14">
        <oleObject progId="Equation.3" shapeId="1035" r:id="rId6">
          <objectPr defaultSize="0" autoPict="0" r:id="rId7">
            <anchor moveWithCells="1">
              <from>
                <xdr:col>28</xdr:col>
                <xdr:colOff>95250</xdr:colOff>
                <xdr:row>11</xdr:row>
                <xdr:rowOff>95250</xdr:rowOff>
              </from>
              <to>
                <xdr:col>30</xdr:col>
                <xdr:colOff>342900</xdr:colOff>
                <xdr:row>15</xdr:row>
                <xdr:rowOff>66675</xdr:rowOff>
              </to>
            </anchor>
          </objectPr>
        </oleObject>
      </mc:Choice>
      <mc:Fallback>
        <oleObject progId="Equation.3" shapeId="1035" r:id="rId6"/>
      </mc:Fallback>
    </mc:AlternateContent>
    <mc:AlternateContent xmlns:mc="http://schemas.openxmlformats.org/markup-compatibility/2006">
      <mc:Choice Requires="x14">
        <oleObject progId="Equation.3" shapeId="1036" r:id="rId8">
          <objectPr defaultSize="0" autoPict="0" r:id="rId9">
            <anchor moveWithCells="1" sizeWithCells="1">
              <from>
                <xdr:col>28</xdr:col>
                <xdr:colOff>142875</xdr:colOff>
                <xdr:row>6</xdr:row>
                <xdr:rowOff>180975</xdr:rowOff>
              </from>
              <to>
                <xdr:col>31</xdr:col>
                <xdr:colOff>200025</xdr:colOff>
                <xdr:row>10</xdr:row>
                <xdr:rowOff>114300</xdr:rowOff>
              </to>
            </anchor>
          </objectPr>
        </oleObject>
      </mc:Choice>
      <mc:Fallback>
        <oleObject progId="Equation.3" shapeId="1036" r:id="rId8"/>
      </mc:Fallback>
    </mc:AlternateContent>
    <mc:AlternateContent xmlns:mc="http://schemas.openxmlformats.org/markup-compatibility/2006">
      <mc:Choice Requires="x14">
        <oleObject progId="Equation.3" shapeId="1043" r:id="rId10">
          <objectPr defaultSize="0" autoPict="0" r:id="rId11">
            <anchor moveWithCells="1">
              <from>
                <xdr:col>28</xdr:col>
                <xdr:colOff>142875</xdr:colOff>
                <xdr:row>16</xdr:row>
                <xdr:rowOff>123825</xdr:rowOff>
              </from>
              <to>
                <xdr:col>30</xdr:col>
                <xdr:colOff>219075</xdr:colOff>
                <xdr:row>19</xdr:row>
                <xdr:rowOff>152400</xdr:rowOff>
              </to>
            </anchor>
          </objectPr>
        </oleObject>
      </mc:Choice>
      <mc:Fallback>
        <oleObject progId="Equation.3" shapeId="1043" r:id="rId10"/>
      </mc:Fallback>
    </mc:AlternateContent>
    <mc:AlternateContent xmlns:mc="http://schemas.openxmlformats.org/markup-compatibility/2006">
      <mc:Choice Requires="x14">
        <oleObject progId="Equation.3" shapeId="1544" r:id="rId12">
          <objectPr defaultSize="0" autoPict="0" r:id="rId13">
            <anchor moveWithCells="1" sizeWithCells="1">
              <from>
                <xdr:col>8</xdr:col>
                <xdr:colOff>66675</xdr:colOff>
                <xdr:row>42</xdr:row>
                <xdr:rowOff>0</xdr:rowOff>
              </from>
              <to>
                <xdr:col>9</xdr:col>
                <xdr:colOff>600075</xdr:colOff>
                <xdr:row>44</xdr:row>
                <xdr:rowOff>142875</xdr:rowOff>
              </to>
            </anchor>
          </objectPr>
        </oleObject>
      </mc:Choice>
      <mc:Fallback>
        <oleObject progId="Equation.3" shapeId="1544" r:id="rId12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L1033"/>
  <sheetViews>
    <sheetView zoomScale="75" zoomScaleNormal="75" workbookViewId="0">
      <selection sqref="A1:A2"/>
    </sheetView>
  </sheetViews>
  <sheetFormatPr defaultRowHeight="15" x14ac:dyDescent="0.25"/>
  <cols>
    <col min="26" max="26" width="1.7109375" customWidth="1"/>
    <col min="36" max="36" width="11.7109375" customWidth="1"/>
    <col min="40" max="41" width="9.28515625" bestFit="1" customWidth="1"/>
    <col min="48" max="48" width="9.140625" customWidth="1"/>
    <col min="52" max="52" width="9.28515625" bestFit="1" customWidth="1"/>
    <col min="61" max="61" width="9.140625" customWidth="1"/>
  </cols>
  <sheetData>
    <row r="1" spans="2:90" x14ac:dyDescent="0.25">
      <c r="S1" s="17"/>
      <c r="T1" s="17"/>
      <c r="U1" s="17"/>
      <c r="V1" s="17"/>
      <c r="W1" s="17"/>
      <c r="X1" s="17"/>
      <c r="Y1" s="17"/>
      <c r="Z1" s="83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</row>
    <row r="2" spans="2:90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07"/>
      <c r="U2" s="15"/>
      <c r="V2" s="15"/>
      <c r="W2" s="15"/>
      <c r="X2" s="15"/>
      <c r="Y2" s="16"/>
      <c r="Z2" s="83"/>
      <c r="AA2" s="1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6"/>
      <c r="AN2" s="62"/>
      <c r="AO2" s="63"/>
      <c r="AP2" s="63"/>
      <c r="AQ2" s="15"/>
      <c r="AR2" s="15"/>
      <c r="AS2" s="15"/>
      <c r="AT2" s="15"/>
      <c r="AU2" s="15"/>
      <c r="AV2" s="15"/>
      <c r="AW2" s="15"/>
      <c r="AX2" s="15"/>
      <c r="AY2" s="15"/>
      <c r="AZ2" s="16"/>
      <c r="BA2" s="107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6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</row>
    <row r="3" spans="2:90" ht="15.75" thickBot="1" x14ac:dyDescent="0.3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7"/>
      <c r="U3" s="8"/>
      <c r="V3" s="8"/>
      <c r="W3" s="8"/>
      <c r="X3" s="8"/>
      <c r="Y3" s="9"/>
      <c r="Z3" s="83"/>
      <c r="AA3" s="31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9"/>
      <c r="AN3" s="108"/>
      <c r="AO3" s="109"/>
      <c r="AP3" s="109"/>
      <c r="AQ3" s="8"/>
      <c r="AR3" s="8"/>
      <c r="AS3" s="8"/>
      <c r="AT3" s="8"/>
      <c r="AU3" s="8"/>
      <c r="AV3" s="8"/>
      <c r="AW3" s="8"/>
      <c r="AX3" s="8"/>
      <c r="AY3" s="8"/>
      <c r="AZ3" s="9"/>
      <c r="BA3" s="7"/>
      <c r="BB3" s="8"/>
      <c r="BC3" s="8"/>
      <c r="BD3" s="8"/>
      <c r="BE3" s="8"/>
      <c r="BF3" s="8"/>
      <c r="BG3" s="8"/>
      <c r="BH3" s="8"/>
      <c r="BI3" s="8"/>
      <c r="BJ3" s="8"/>
      <c r="BK3" s="8"/>
      <c r="BL3" s="9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</row>
    <row r="4" spans="2:90" ht="15.75" x14ac:dyDescent="0.25"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  <c r="S4" s="17"/>
      <c r="T4" s="144" t="s">
        <v>40</v>
      </c>
      <c r="U4" s="145"/>
      <c r="V4" s="145"/>
      <c r="W4" s="145"/>
      <c r="X4" s="145"/>
      <c r="Y4" s="146"/>
      <c r="Z4" s="83"/>
      <c r="AA4" s="31" t="s">
        <v>20</v>
      </c>
      <c r="AB4" s="8"/>
      <c r="AC4" s="8"/>
      <c r="AD4" s="8"/>
      <c r="AE4" s="53" t="s">
        <v>39</v>
      </c>
      <c r="AF4" s="8"/>
      <c r="AG4" s="8"/>
      <c r="AH4" s="8"/>
      <c r="AI4" s="8"/>
      <c r="AJ4" s="8"/>
      <c r="AK4" s="8"/>
      <c r="AL4" s="8"/>
      <c r="AM4" s="9"/>
      <c r="AN4" s="141">
        <v>0.8</v>
      </c>
      <c r="AO4" s="142"/>
      <c r="AP4" s="141">
        <v>0.9</v>
      </c>
      <c r="AQ4" s="142"/>
      <c r="AR4" s="8"/>
      <c r="AS4" s="73" t="s">
        <v>51</v>
      </c>
      <c r="AT4" s="106"/>
      <c r="AU4" s="106"/>
      <c r="AV4" s="73" t="s">
        <v>50</v>
      </c>
      <c r="AW4" s="8"/>
      <c r="AX4" s="8"/>
      <c r="AY4" s="8"/>
      <c r="AZ4" s="9"/>
      <c r="BA4" s="7"/>
      <c r="BB4" s="66" t="s">
        <v>57</v>
      </c>
      <c r="BC4" s="8"/>
      <c r="BD4" s="8"/>
      <c r="BE4" s="8"/>
      <c r="BF4" s="72" t="s">
        <v>57</v>
      </c>
      <c r="BG4" s="8"/>
      <c r="BH4" s="8"/>
      <c r="BI4" s="8"/>
      <c r="BJ4" s="8"/>
      <c r="BK4" s="8"/>
      <c r="BL4" s="9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</row>
    <row r="5" spans="2:90" ht="38.25" x14ac:dyDescent="0.25">
      <c r="B5" s="77"/>
      <c r="C5" s="143" t="s">
        <v>80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05"/>
      <c r="R5" s="78"/>
      <c r="S5" s="17"/>
      <c r="T5" s="4" t="s">
        <v>0</v>
      </c>
      <c r="U5" s="5" t="s">
        <v>5</v>
      </c>
      <c r="V5" s="5" t="s">
        <v>6</v>
      </c>
      <c r="W5" s="5" t="s">
        <v>1</v>
      </c>
      <c r="X5" s="5" t="s">
        <v>7</v>
      </c>
      <c r="Y5" s="6" t="s">
        <v>2</v>
      </c>
      <c r="Z5" s="83"/>
      <c r="AA5" s="32" t="s">
        <v>21</v>
      </c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9"/>
      <c r="AN5" s="94" t="s">
        <v>55</v>
      </c>
      <c r="AO5" s="95" t="s">
        <v>53</v>
      </c>
      <c r="AP5" s="96" t="s">
        <v>52</v>
      </c>
      <c r="AQ5" s="95" t="s">
        <v>54</v>
      </c>
      <c r="AR5" s="8"/>
      <c r="AS5" s="23" t="s">
        <v>12</v>
      </c>
      <c r="AT5" s="23" t="s">
        <v>13</v>
      </c>
      <c r="AU5" s="8"/>
      <c r="AV5" s="23" t="s">
        <v>12</v>
      </c>
      <c r="AW5" s="23" t="s">
        <v>13</v>
      </c>
      <c r="AX5" s="8"/>
      <c r="AY5" s="8"/>
      <c r="AZ5" s="9"/>
      <c r="BA5" s="7"/>
      <c r="BB5" s="5" t="s">
        <v>58</v>
      </c>
      <c r="BC5" s="5" t="s">
        <v>59</v>
      </c>
      <c r="BD5" s="8"/>
      <c r="BE5" s="8"/>
      <c r="BF5" s="8"/>
      <c r="BG5" s="8"/>
      <c r="BH5" s="8"/>
      <c r="BI5" s="8"/>
      <c r="BJ5" s="8"/>
      <c r="BK5" s="8"/>
      <c r="BL5" s="9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</row>
    <row r="6" spans="2:90" x14ac:dyDescent="0.25">
      <c r="B6" s="7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78"/>
      <c r="S6" s="17"/>
      <c r="T6" s="7" t="s">
        <v>3</v>
      </c>
      <c r="U6" s="8" t="s">
        <v>3</v>
      </c>
      <c r="V6" s="8" t="s">
        <v>3</v>
      </c>
      <c r="W6" s="8" t="s">
        <v>4</v>
      </c>
      <c r="X6" s="8" t="s">
        <v>4</v>
      </c>
      <c r="Y6" s="9" t="s">
        <v>4</v>
      </c>
      <c r="Z6" s="83"/>
      <c r="AA6" s="33" t="s">
        <v>22</v>
      </c>
      <c r="AB6" s="8"/>
      <c r="AC6" s="8"/>
      <c r="AD6" s="8"/>
      <c r="AE6" s="8"/>
      <c r="AF6" s="8"/>
      <c r="AG6" s="34" t="s">
        <v>23</v>
      </c>
      <c r="AH6" s="35" t="s">
        <v>30</v>
      </c>
      <c r="AI6" s="8"/>
      <c r="AJ6" s="8"/>
      <c r="AK6" s="8"/>
      <c r="AL6" s="8"/>
      <c r="AM6" s="9"/>
      <c r="AN6" s="97" t="s">
        <v>14</v>
      </c>
      <c r="AO6" s="98" t="s">
        <v>15</v>
      </c>
      <c r="AP6" s="99" t="s">
        <v>14</v>
      </c>
      <c r="AQ6" s="98" t="s">
        <v>15</v>
      </c>
      <c r="AR6" s="8"/>
      <c r="AS6" s="61" t="s">
        <v>14</v>
      </c>
      <c r="AT6" s="61" t="s">
        <v>15</v>
      </c>
      <c r="AU6" s="8"/>
      <c r="AV6" s="61" t="s">
        <v>14</v>
      </c>
      <c r="AW6" s="61" t="s">
        <v>15</v>
      </c>
      <c r="AX6" s="8"/>
      <c r="AY6" s="8"/>
      <c r="AZ6" s="9"/>
      <c r="BA6" s="7"/>
      <c r="BB6" s="61" t="s">
        <v>60</v>
      </c>
      <c r="BC6" s="61" t="s">
        <v>61</v>
      </c>
      <c r="BD6" s="8"/>
      <c r="BE6" s="8"/>
      <c r="BF6" s="8"/>
      <c r="BG6" s="8"/>
      <c r="BH6" s="8"/>
      <c r="BI6" s="8"/>
      <c r="BJ6" s="8"/>
      <c r="BK6" s="8"/>
      <c r="BL6" s="9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</row>
    <row r="7" spans="2:90" x14ac:dyDescent="0.25">
      <c r="B7" s="77"/>
      <c r="C7" s="8"/>
      <c r="D7" s="8"/>
      <c r="E7" s="79" t="s">
        <v>17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78"/>
      <c r="S7" s="17"/>
      <c r="T7" s="10">
        <v>0</v>
      </c>
      <c r="U7" s="11">
        <v>0</v>
      </c>
      <c r="V7" s="11">
        <v>0</v>
      </c>
      <c r="W7" s="12">
        <v>0</v>
      </c>
      <c r="X7" s="12">
        <v>0</v>
      </c>
      <c r="Y7" s="13">
        <v>0</v>
      </c>
      <c r="Z7" s="83"/>
      <c r="AA7" s="36">
        <v>0</v>
      </c>
      <c r="AB7" s="8"/>
      <c r="AC7" s="8"/>
      <c r="AD7" s="8"/>
      <c r="AE7" s="8"/>
      <c r="AF7" s="8"/>
      <c r="AG7" s="34" t="s">
        <v>24</v>
      </c>
      <c r="AH7" s="35" t="s">
        <v>29</v>
      </c>
      <c r="AI7" s="8"/>
      <c r="AJ7" s="8"/>
      <c r="AK7" s="8"/>
      <c r="AL7" s="8"/>
      <c r="AM7" s="9"/>
      <c r="AN7" s="67">
        <v>0</v>
      </c>
      <c r="AO7" s="65">
        <v>0</v>
      </c>
      <c r="AP7" s="64">
        <v>0</v>
      </c>
      <c r="AQ7" s="65">
        <v>0</v>
      </c>
      <c r="AR7" s="8"/>
      <c r="AS7" s="151" t="s">
        <v>74</v>
      </c>
      <c r="AT7" s="152"/>
      <c r="AV7" s="151" t="s">
        <v>74</v>
      </c>
      <c r="AW7" s="152"/>
      <c r="AX7" s="8"/>
      <c r="AY7" s="8"/>
      <c r="AZ7" s="9"/>
      <c r="BA7" s="7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</row>
    <row r="8" spans="2:90" ht="15.75" x14ac:dyDescent="0.3">
      <c r="B8" s="77"/>
      <c r="C8" s="107"/>
      <c r="D8" s="15"/>
      <c r="E8" s="19" t="s">
        <v>8</v>
      </c>
      <c r="F8" s="93">
        <v>650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78"/>
      <c r="S8" s="17"/>
      <c r="T8" s="10">
        <v>1.5732656119999999</v>
      </c>
      <c r="U8" s="11">
        <v>0.48020933999999998</v>
      </c>
      <c r="V8" s="11">
        <v>1.0930562720000001</v>
      </c>
      <c r="W8" s="12">
        <v>2.4834380000000001E-3</v>
      </c>
      <c r="X8" s="12">
        <v>1.4834379999999999E-3</v>
      </c>
      <c r="Y8" s="13">
        <v>1E-3</v>
      </c>
      <c r="Z8" s="83"/>
      <c r="AA8" s="36">
        <f>W8/T8</f>
        <v>1.5785243007014891E-3</v>
      </c>
      <c r="AB8" s="8"/>
      <c r="AC8" s="8"/>
      <c r="AD8" s="8"/>
      <c r="AE8" s="8"/>
      <c r="AF8" s="8"/>
      <c r="AG8" s="37" t="s">
        <v>25</v>
      </c>
      <c r="AH8" s="35" t="s">
        <v>28</v>
      </c>
      <c r="AI8" s="8"/>
      <c r="AJ8" s="8"/>
      <c r="AK8" s="8"/>
      <c r="AL8" s="8"/>
      <c r="AM8" s="9"/>
      <c r="AN8" s="67">
        <f>0.5*W8</f>
        <v>1.2417190000000001E-3</v>
      </c>
      <c r="AO8" s="65">
        <f>0.8*T8</f>
        <v>1.2586124895999999</v>
      </c>
      <c r="AP8" s="64">
        <f>0.25*W8</f>
        <v>6.2085950000000003E-4</v>
      </c>
      <c r="AQ8" s="65">
        <f>0.9*T8</f>
        <v>1.4159390508</v>
      </c>
      <c r="AR8" s="8"/>
      <c r="AS8" s="102">
        <f>AN44</f>
        <v>4.9972624970000004</v>
      </c>
      <c r="AT8" s="103">
        <f>AO44</f>
        <v>439.88391192</v>
      </c>
      <c r="AU8" s="8"/>
      <c r="AV8" s="102"/>
      <c r="AW8" s="103"/>
      <c r="AX8" s="8"/>
      <c r="AY8" s="8"/>
      <c r="AZ8" s="9"/>
      <c r="BA8" s="7"/>
      <c r="BB8" s="12"/>
      <c r="BC8" s="11"/>
      <c r="BD8" s="8"/>
      <c r="BE8" s="8"/>
      <c r="BF8" s="8"/>
      <c r="BG8" s="8"/>
      <c r="BH8" s="8"/>
      <c r="BI8" s="8"/>
      <c r="BJ8" s="8"/>
      <c r="BK8" s="8"/>
      <c r="BL8" s="9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</row>
    <row r="9" spans="2:90" ht="15.75" x14ac:dyDescent="0.3">
      <c r="B9" s="77"/>
      <c r="C9" s="7"/>
      <c r="D9" s="8"/>
      <c r="E9" s="20" t="s">
        <v>9</v>
      </c>
      <c r="F9" s="9">
        <v>9.5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78"/>
      <c r="S9" s="17"/>
      <c r="T9" s="10">
        <v>8.420972592</v>
      </c>
      <c r="U9" s="11">
        <v>4.0694371970000001</v>
      </c>
      <c r="V9" s="11">
        <v>4.351535395</v>
      </c>
      <c r="W9" s="12">
        <v>1.7519686E-2</v>
      </c>
      <c r="X9" s="12">
        <v>7.5196860000000003E-3</v>
      </c>
      <c r="Y9" s="13">
        <v>0.01</v>
      </c>
      <c r="Z9" s="83"/>
      <c r="AA9" s="36">
        <f t="shared" ref="AA9:AA72" si="0">W9/T9</f>
        <v>2.0804824868618926E-3</v>
      </c>
      <c r="AB9" s="8"/>
      <c r="AC9" s="8"/>
      <c r="AD9" s="8"/>
      <c r="AE9" s="8"/>
      <c r="AF9" s="8"/>
      <c r="AG9" s="37" t="s">
        <v>26</v>
      </c>
      <c r="AH9" s="35" t="s">
        <v>35</v>
      </c>
      <c r="AI9" s="8"/>
      <c r="AJ9" s="8"/>
      <c r="AK9" s="8"/>
      <c r="AL9" s="8"/>
      <c r="AM9" s="9"/>
      <c r="AN9" s="67">
        <f t="shared" ref="AN9:AN72" si="1">0.5*W9</f>
        <v>8.7598429999999998E-3</v>
      </c>
      <c r="AO9" s="65">
        <f t="shared" ref="AO9:AO72" si="2">0.8*T9</f>
        <v>6.7367780736</v>
      </c>
      <c r="AP9" s="64">
        <f t="shared" ref="AP9:AP72" si="3">0.25*W9</f>
        <v>4.3799214999999999E-3</v>
      </c>
      <c r="AQ9" s="65">
        <f t="shared" ref="AQ9:AQ72" si="4">0.9*T9</f>
        <v>7.5788753328</v>
      </c>
      <c r="AR9" s="8"/>
      <c r="AS9" s="153"/>
      <c r="AT9" s="154"/>
      <c r="AU9" s="18"/>
      <c r="AV9" s="153"/>
      <c r="AW9" s="154"/>
      <c r="AX9" s="8"/>
      <c r="AY9" s="8"/>
      <c r="AZ9" s="9"/>
      <c r="BA9" s="7"/>
      <c r="BB9" s="12"/>
      <c r="BC9" s="11"/>
      <c r="BD9" s="8"/>
      <c r="BE9" s="8"/>
      <c r="BF9" s="8"/>
      <c r="BG9" s="42" t="s">
        <v>34</v>
      </c>
      <c r="BH9" s="12">
        <v>0.9</v>
      </c>
      <c r="BI9" s="71">
        <f>10^BH9</f>
        <v>7.9432823472428176</v>
      </c>
      <c r="BJ9" s="8"/>
      <c r="BK9" s="8"/>
      <c r="BL9" s="9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</row>
    <row r="10" spans="2:90" ht="15.75" x14ac:dyDescent="0.3">
      <c r="B10" s="77"/>
      <c r="C10" s="7"/>
      <c r="D10" s="8"/>
      <c r="E10" s="20" t="s">
        <v>10</v>
      </c>
      <c r="F10" s="9">
        <v>30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78"/>
      <c r="S10" s="17"/>
      <c r="T10" s="10">
        <v>14.41663636</v>
      </c>
      <c r="U10" s="11">
        <v>7.8209420669999998</v>
      </c>
      <c r="V10" s="11">
        <v>6.5956942879999998</v>
      </c>
      <c r="W10" s="12">
        <v>3.2637671E-2</v>
      </c>
      <c r="X10" s="12">
        <v>1.2637671E-2</v>
      </c>
      <c r="Y10" s="13">
        <v>0.02</v>
      </c>
      <c r="Z10" s="83"/>
      <c r="AA10" s="36">
        <f t="shared" si="0"/>
        <v>2.2638894527821744E-3</v>
      </c>
      <c r="AB10" s="8"/>
      <c r="AC10" s="8"/>
      <c r="AD10" s="8"/>
      <c r="AE10" s="8"/>
      <c r="AF10" s="8"/>
      <c r="AG10" s="37" t="s">
        <v>27</v>
      </c>
      <c r="AH10" s="35" t="s">
        <v>36</v>
      </c>
      <c r="AI10" s="8"/>
      <c r="AJ10" s="8"/>
      <c r="AK10" s="8"/>
      <c r="AL10" s="8"/>
      <c r="AM10" s="9"/>
      <c r="AN10" s="67">
        <f t="shared" si="1"/>
        <v>1.63188355E-2</v>
      </c>
      <c r="AO10" s="65">
        <f t="shared" si="2"/>
        <v>11.533309088000001</v>
      </c>
      <c r="AP10" s="64">
        <f t="shared" si="3"/>
        <v>8.15941775E-3</v>
      </c>
      <c r="AQ10" s="65">
        <f t="shared" si="4"/>
        <v>12.974972724000001</v>
      </c>
      <c r="AR10" s="8"/>
      <c r="AS10" s="70">
        <f>AS8/0.5</f>
        <v>9.9945249940000007</v>
      </c>
      <c r="AT10" s="69">
        <f>AT8/0.8</f>
        <v>549.85488989999999</v>
      </c>
      <c r="AU10" s="8"/>
      <c r="AV10" s="70" t="s">
        <v>56</v>
      </c>
      <c r="AW10" s="69"/>
      <c r="AX10" s="8"/>
      <c r="AY10" s="8"/>
      <c r="AZ10" s="9"/>
      <c r="BA10" s="7"/>
      <c r="BB10" s="12"/>
      <c r="BC10" s="11"/>
      <c r="BD10" s="8"/>
      <c r="BE10" s="8"/>
      <c r="BF10" s="29"/>
      <c r="BG10" s="45" t="s">
        <v>82</v>
      </c>
      <c r="BH10" s="12">
        <v>2.7</v>
      </c>
      <c r="BI10" s="68">
        <f>10^BH10</f>
        <v>501.18723362727269</v>
      </c>
      <c r="BJ10" s="8"/>
      <c r="BK10" s="8"/>
      <c r="BL10" s="9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</row>
    <row r="11" spans="2:90" ht="15.75" x14ac:dyDescent="0.3">
      <c r="B11" s="77"/>
      <c r="C11" s="7"/>
      <c r="D11" s="8"/>
      <c r="E11" s="20" t="s">
        <v>16</v>
      </c>
      <c r="F11" s="21">
        <f>PI()*(F8/1000)^2/4</f>
        <v>0.33183072403542191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78"/>
      <c r="S11" s="17"/>
      <c r="T11" s="10">
        <v>19.848602580000001</v>
      </c>
      <c r="U11" s="11">
        <v>11.43629249</v>
      </c>
      <c r="V11" s="11">
        <v>8.4123100940000004</v>
      </c>
      <c r="W11" s="12">
        <v>4.7217357000000001E-2</v>
      </c>
      <c r="X11" s="12">
        <v>1.7217356999999999E-2</v>
      </c>
      <c r="Y11" s="13">
        <v>0.03</v>
      </c>
      <c r="Z11" s="83"/>
      <c r="AA11" s="36">
        <f t="shared" si="0"/>
        <v>2.3788756316566843E-3</v>
      </c>
      <c r="AB11" s="8"/>
      <c r="AC11" s="8"/>
      <c r="AD11" s="8"/>
      <c r="AE11" s="8"/>
      <c r="AF11" s="8"/>
      <c r="AG11" s="37"/>
      <c r="AH11" s="35" t="s">
        <v>37</v>
      </c>
      <c r="AI11" s="8"/>
      <c r="AJ11" s="8"/>
      <c r="AK11" s="8"/>
      <c r="AL11" s="8"/>
      <c r="AM11" s="9"/>
      <c r="AN11" s="67">
        <f t="shared" si="1"/>
        <v>2.3608678500000001E-2</v>
      </c>
      <c r="AO11" s="65">
        <f t="shared" si="2"/>
        <v>15.878882064000003</v>
      </c>
      <c r="AP11" s="64">
        <f t="shared" si="3"/>
        <v>1.180433925E-2</v>
      </c>
      <c r="AQ11" s="65">
        <f t="shared" si="4"/>
        <v>17.863742322</v>
      </c>
      <c r="AR11" s="8"/>
      <c r="AS11" s="155" t="s">
        <v>75</v>
      </c>
      <c r="AT11" s="156"/>
      <c r="AV11" s="155" t="s">
        <v>75</v>
      </c>
      <c r="AW11" s="156"/>
      <c r="AX11" s="8"/>
      <c r="AY11" s="8"/>
      <c r="AZ11" s="9"/>
      <c r="BA11" s="7"/>
      <c r="BB11" s="12"/>
      <c r="BC11" s="11"/>
      <c r="BD11" s="8"/>
      <c r="BE11" s="8"/>
      <c r="BF11" s="8"/>
      <c r="BG11" s="8"/>
      <c r="BH11" s="8"/>
      <c r="BI11" s="8"/>
      <c r="BJ11" s="8"/>
      <c r="BK11" s="8"/>
      <c r="BL11" s="9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</row>
    <row r="12" spans="2:90" x14ac:dyDescent="0.25">
      <c r="B12" s="77"/>
      <c r="C12" s="7"/>
      <c r="D12" s="8"/>
      <c r="E12" s="20" t="s">
        <v>18</v>
      </c>
      <c r="F12" s="22">
        <f>F10*F11</f>
        <v>9.9549217210626573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78"/>
      <c r="S12" s="17"/>
      <c r="T12" s="10">
        <v>24.93782075</v>
      </c>
      <c r="U12" s="11">
        <v>14.94061765</v>
      </c>
      <c r="V12" s="11">
        <v>9.9972031000000001</v>
      </c>
      <c r="W12" s="12">
        <v>6.1478498999999999E-2</v>
      </c>
      <c r="X12" s="12">
        <v>2.1478499000000002E-2</v>
      </c>
      <c r="Y12" s="13">
        <v>0.04</v>
      </c>
      <c r="Z12" s="83"/>
      <c r="AA12" s="36">
        <f t="shared" si="0"/>
        <v>2.4652715093398847E-3</v>
      </c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9"/>
      <c r="AN12" s="67">
        <f t="shared" si="1"/>
        <v>3.0739249499999999E-2</v>
      </c>
      <c r="AO12" s="65">
        <f t="shared" si="2"/>
        <v>19.950256600000003</v>
      </c>
      <c r="AP12" s="64">
        <f t="shared" si="3"/>
        <v>1.536962475E-2</v>
      </c>
      <c r="AQ12" s="65">
        <f t="shared" si="4"/>
        <v>22.444038675000002</v>
      </c>
      <c r="AR12" s="8"/>
      <c r="AS12" s="8"/>
      <c r="AT12" s="8"/>
      <c r="AU12" s="8"/>
      <c r="AV12" s="8"/>
      <c r="AW12" s="8"/>
      <c r="AX12" s="8"/>
      <c r="AY12" s="8"/>
      <c r="AZ12" s="9"/>
      <c r="BA12" s="7"/>
      <c r="BB12" s="12"/>
      <c r="BC12" s="11"/>
      <c r="BD12" s="8"/>
      <c r="BE12" s="8"/>
      <c r="BF12" s="8"/>
      <c r="BG12" s="8"/>
      <c r="BH12" s="8"/>
      <c r="BI12" s="8"/>
      <c r="BJ12" s="8"/>
      <c r="BK12" s="8"/>
      <c r="BL12" s="9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</row>
    <row r="13" spans="2:90" x14ac:dyDescent="0.25">
      <c r="B13" s="77"/>
      <c r="C13" s="7"/>
      <c r="D13" s="8"/>
      <c r="E13" s="20" t="s">
        <v>11</v>
      </c>
      <c r="F13" s="114">
        <f>F8/120+4</f>
        <v>9.4166666666666679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78"/>
      <c r="S13" s="17"/>
      <c r="T13" s="10">
        <v>29.77556873</v>
      </c>
      <c r="U13" s="11">
        <v>18.34614002</v>
      </c>
      <c r="V13" s="11">
        <v>11.42942871</v>
      </c>
      <c r="W13" s="12">
        <v>7.5511201E-2</v>
      </c>
      <c r="X13" s="12">
        <v>2.5511201000000001E-2</v>
      </c>
      <c r="Y13" s="13">
        <v>0.05</v>
      </c>
      <c r="Z13" s="83"/>
      <c r="AA13" s="36">
        <f t="shared" si="0"/>
        <v>2.5360120468133876E-3</v>
      </c>
      <c r="AB13" s="8"/>
      <c r="AC13" s="8"/>
      <c r="AD13" s="8"/>
      <c r="AE13" s="8"/>
      <c r="AF13" s="8"/>
      <c r="AG13" s="8"/>
      <c r="AH13" s="38"/>
      <c r="AI13" s="39" t="s">
        <v>31</v>
      </c>
      <c r="AJ13" s="39"/>
      <c r="AK13" s="18"/>
      <c r="AL13" s="2"/>
      <c r="AM13" s="9"/>
      <c r="AN13" s="67">
        <f t="shared" si="1"/>
        <v>3.77556005E-2</v>
      </c>
      <c r="AO13" s="65">
        <f t="shared" si="2"/>
        <v>23.820454984000001</v>
      </c>
      <c r="AP13" s="64">
        <f t="shared" si="3"/>
        <v>1.887780025E-2</v>
      </c>
      <c r="AQ13" s="65">
        <f t="shared" si="4"/>
        <v>26.798011856999999</v>
      </c>
      <c r="AR13" s="8"/>
      <c r="AS13" s="8"/>
      <c r="AT13" s="8"/>
      <c r="AU13" s="8"/>
      <c r="AV13" s="8"/>
      <c r="AW13" s="8"/>
      <c r="AX13" s="8"/>
      <c r="AY13" s="8"/>
      <c r="AZ13" s="9"/>
      <c r="BA13" s="7"/>
      <c r="BB13" s="12"/>
      <c r="BC13" s="11"/>
      <c r="BD13" s="8"/>
      <c r="BE13" s="8"/>
      <c r="BF13" s="8"/>
      <c r="BG13" s="8"/>
      <c r="BH13" s="8"/>
      <c r="BI13" s="8"/>
      <c r="BJ13" s="8"/>
      <c r="BK13" s="8"/>
      <c r="BL13" s="9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</row>
    <row r="14" spans="2:90" ht="15.75" x14ac:dyDescent="0.3">
      <c r="B14" s="77"/>
      <c r="C14" s="7"/>
      <c r="D14" s="8"/>
      <c r="E14" s="20" t="s">
        <v>19</v>
      </c>
      <c r="F14" s="28">
        <v>550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78"/>
      <c r="S14" s="17"/>
      <c r="T14" s="10">
        <v>34.411431540000002</v>
      </c>
      <c r="U14" s="11">
        <v>21.660753759999999</v>
      </c>
      <c r="V14" s="11">
        <v>12.750677769999999</v>
      </c>
      <c r="W14" s="12">
        <v>8.9363961000000006E-2</v>
      </c>
      <c r="X14" s="12">
        <v>2.9363961000000001E-2</v>
      </c>
      <c r="Y14" s="13">
        <v>0.06</v>
      </c>
      <c r="Z14" s="83"/>
      <c r="AA14" s="36">
        <f t="shared" si="0"/>
        <v>2.5969265735464372E-3</v>
      </c>
      <c r="AB14" s="8"/>
      <c r="AC14" s="8"/>
      <c r="AD14" s="8"/>
      <c r="AE14" s="8"/>
      <c r="AF14" s="8"/>
      <c r="AG14" s="8"/>
      <c r="AH14" s="40"/>
      <c r="AI14" s="34" t="s">
        <v>32</v>
      </c>
      <c r="AJ14" s="41">
        <v>4.8899999999999996E-4</v>
      </c>
      <c r="AK14" s="18" t="s">
        <v>38</v>
      </c>
      <c r="AL14" s="2"/>
      <c r="AM14" s="9"/>
      <c r="AN14" s="67">
        <f t="shared" si="1"/>
        <v>4.4681980500000003E-2</v>
      </c>
      <c r="AO14" s="65">
        <f t="shared" si="2"/>
        <v>27.529145232000005</v>
      </c>
      <c r="AP14" s="64">
        <f t="shared" si="3"/>
        <v>2.2340990250000001E-2</v>
      </c>
      <c r="AQ14" s="65">
        <f t="shared" si="4"/>
        <v>30.970288386000004</v>
      </c>
      <c r="AR14" s="8"/>
      <c r="AS14" s="8"/>
      <c r="AT14" s="8"/>
      <c r="AU14" s="8"/>
      <c r="AV14" s="8"/>
      <c r="AW14" s="8"/>
      <c r="AX14" s="8"/>
      <c r="AZ14" s="9"/>
      <c r="BA14" s="7"/>
      <c r="BB14" s="12"/>
      <c r="BC14" s="11"/>
      <c r="BD14" s="8"/>
      <c r="BE14" s="8"/>
      <c r="BF14" s="8"/>
      <c r="BG14" s="8"/>
      <c r="BH14" s="8"/>
      <c r="BI14" s="8"/>
      <c r="BJ14" s="8"/>
      <c r="BK14" s="8"/>
      <c r="BL14" s="9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</row>
    <row r="15" spans="2:90" x14ac:dyDescent="0.25">
      <c r="B15" s="77"/>
      <c r="C15" s="7"/>
      <c r="D15" s="8"/>
      <c r="E15" s="23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78"/>
      <c r="S15" s="17"/>
      <c r="T15" s="10">
        <v>38.87658742</v>
      </c>
      <c r="U15" s="11">
        <v>24.890335570000001</v>
      </c>
      <c r="V15" s="11">
        <v>13.98625185</v>
      </c>
      <c r="W15" s="12">
        <v>0.103066957</v>
      </c>
      <c r="X15" s="12">
        <v>3.3066957000000001E-2</v>
      </c>
      <c r="Y15" s="13">
        <v>7.0000000000000007E-2</v>
      </c>
      <c r="Z15" s="83"/>
      <c r="AA15" s="36">
        <f t="shared" si="0"/>
        <v>2.6511317952505617E-3</v>
      </c>
      <c r="AB15" s="8"/>
      <c r="AC15" s="8"/>
      <c r="AD15" s="8"/>
      <c r="AE15" s="8"/>
      <c r="AF15" s="8"/>
      <c r="AG15" s="8"/>
      <c r="AH15" s="18"/>
      <c r="AI15" s="18"/>
      <c r="AJ15" s="18"/>
      <c r="AK15" s="18"/>
      <c r="AL15" s="2"/>
      <c r="AM15" s="9"/>
      <c r="AN15" s="67">
        <f t="shared" si="1"/>
        <v>5.15334785E-2</v>
      </c>
      <c r="AO15" s="65">
        <f t="shared" si="2"/>
        <v>31.101269936000001</v>
      </c>
      <c r="AP15" s="64">
        <f t="shared" si="3"/>
        <v>2.576673925E-2</v>
      </c>
      <c r="AQ15" s="65">
        <f t="shared" si="4"/>
        <v>34.988928678000001</v>
      </c>
      <c r="AR15" s="8"/>
      <c r="AS15" s="8"/>
      <c r="AT15" s="8"/>
      <c r="AU15" s="8"/>
      <c r="AV15" s="8"/>
      <c r="AW15" s="8"/>
      <c r="AX15" s="8"/>
      <c r="AY15" s="8"/>
      <c r="AZ15" s="9"/>
      <c r="BA15" s="7"/>
      <c r="BB15" s="12"/>
      <c r="BC15" s="11"/>
      <c r="BD15" s="8"/>
      <c r="BE15" s="8"/>
      <c r="BF15" s="8"/>
      <c r="BG15" s="8"/>
      <c r="BH15" s="8"/>
      <c r="BI15" s="8"/>
      <c r="BJ15" s="8"/>
      <c r="BK15" s="8"/>
      <c r="BL15" s="9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</row>
    <row r="16" spans="2:90" x14ac:dyDescent="0.25">
      <c r="B16" s="77"/>
      <c r="C16" s="30"/>
      <c r="D16" s="8" t="s">
        <v>12</v>
      </c>
      <c r="E16" s="23" t="s">
        <v>13</v>
      </c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78"/>
      <c r="S16" s="17"/>
      <c r="T16" s="10">
        <v>43.192556629999999</v>
      </c>
      <c r="U16" s="11">
        <v>28.03963027</v>
      </c>
      <c r="V16" s="11">
        <v>15.15292636</v>
      </c>
      <c r="W16" s="12">
        <v>0.11664078</v>
      </c>
      <c r="X16" s="12">
        <v>3.6640779999999998E-2</v>
      </c>
      <c r="Y16" s="13">
        <v>0.08</v>
      </c>
      <c r="Z16" s="83"/>
      <c r="AA16" s="36">
        <f t="shared" si="0"/>
        <v>2.7004833494617799E-3</v>
      </c>
      <c r="AB16" s="8"/>
      <c r="AC16" s="8"/>
      <c r="AD16" s="8"/>
      <c r="AE16" s="8"/>
      <c r="AF16" s="8"/>
      <c r="AG16" s="8"/>
      <c r="AH16" s="8"/>
      <c r="AI16" s="42" t="s">
        <v>34</v>
      </c>
      <c r="AJ16" s="43">
        <v>85</v>
      </c>
      <c r="AK16" s="18"/>
      <c r="AL16" s="2"/>
      <c r="AM16" s="9"/>
      <c r="AN16" s="67">
        <f t="shared" si="1"/>
        <v>5.832039E-2</v>
      </c>
      <c r="AO16" s="65">
        <f t="shared" si="2"/>
        <v>34.554045303999999</v>
      </c>
      <c r="AP16" s="64">
        <f t="shared" si="3"/>
        <v>2.9160195E-2</v>
      </c>
      <c r="AQ16" s="65">
        <f t="shared" si="4"/>
        <v>38.873300966999999</v>
      </c>
      <c r="AR16" s="8"/>
      <c r="AS16" s="8"/>
      <c r="AT16" s="8"/>
      <c r="AU16" s="8"/>
      <c r="AV16" s="8"/>
      <c r="AW16" s="8"/>
      <c r="AX16" s="8"/>
      <c r="AY16" s="8"/>
      <c r="AZ16" s="9"/>
      <c r="BA16" s="7"/>
      <c r="BB16" s="12"/>
      <c r="BC16" s="11"/>
      <c r="BD16" s="8"/>
      <c r="BE16" s="8"/>
      <c r="BF16" s="8"/>
      <c r="BG16" s="8"/>
      <c r="BH16" s="8"/>
      <c r="BI16" s="8"/>
      <c r="BJ16" s="8"/>
      <c r="BK16" s="8"/>
      <c r="BL16" s="9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</row>
    <row r="17" spans="2:90" x14ac:dyDescent="0.25">
      <c r="B17" s="77"/>
      <c r="C17" s="30"/>
      <c r="D17" s="8" t="s">
        <v>14</v>
      </c>
      <c r="E17" s="23" t="s">
        <v>15</v>
      </c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78"/>
      <c r="S17" s="17"/>
      <c r="T17" s="10">
        <v>47.375191229999999</v>
      </c>
      <c r="U17" s="11">
        <v>31.1126644</v>
      </c>
      <c r="V17" s="11">
        <v>16.262526829999999</v>
      </c>
      <c r="W17" s="12">
        <v>0.13010042199999999</v>
      </c>
      <c r="X17" s="12">
        <v>4.0100421999999997E-2</v>
      </c>
      <c r="Y17" s="13">
        <v>0.09</v>
      </c>
      <c r="Z17" s="83"/>
      <c r="AA17" s="36">
        <f t="shared" si="0"/>
        <v>2.746171965161691E-3</v>
      </c>
      <c r="AB17" s="8"/>
      <c r="AC17" s="18"/>
      <c r="AD17" s="18"/>
      <c r="AE17" s="35"/>
      <c r="AF17" s="44"/>
      <c r="AG17" s="44"/>
      <c r="AH17" s="29"/>
      <c r="AI17" s="45" t="s">
        <v>33</v>
      </c>
      <c r="AJ17" s="46">
        <f>1/AJ14</f>
        <v>2044.989775051125</v>
      </c>
      <c r="AK17" s="18"/>
      <c r="AL17" s="2"/>
      <c r="AM17" s="9"/>
      <c r="AN17" s="67">
        <f t="shared" si="1"/>
        <v>6.5050210999999997E-2</v>
      </c>
      <c r="AO17" s="65">
        <f t="shared" si="2"/>
        <v>37.900152984000002</v>
      </c>
      <c r="AP17" s="64">
        <f t="shared" si="3"/>
        <v>3.2525105499999998E-2</v>
      </c>
      <c r="AQ17" s="65">
        <f t="shared" si="4"/>
        <v>42.637672107</v>
      </c>
      <c r="AR17" s="8"/>
      <c r="AS17" s="8"/>
      <c r="AT17" s="8"/>
      <c r="AU17" s="8"/>
      <c r="AV17" s="8"/>
      <c r="AW17" s="8"/>
      <c r="AX17" s="8"/>
      <c r="AY17" s="8"/>
      <c r="AZ17" s="9"/>
      <c r="BA17" s="7"/>
      <c r="BB17" s="12"/>
      <c r="BC17" s="11"/>
      <c r="BD17" s="8"/>
      <c r="BE17" s="8"/>
      <c r="BF17" s="8"/>
      <c r="BG17" s="8"/>
      <c r="BH17" s="8"/>
      <c r="BI17" s="8"/>
      <c r="BJ17" s="8"/>
      <c r="BK17" s="8"/>
      <c r="BL17" s="9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2:90" x14ac:dyDescent="0.25">
      <c r="B18" s="77"/>
      <c r="C18" s="30"/>
      <c r="D18" s="12">
        <f>F13</f>
        <v>9.4166666666666679</v>
      </c>
      <c r="E18" s="23">
        <v>0</v>
      </c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78"/>
      <c r="S18" s="17"/>
      <c r="T18" s="10">
        <v>51.436740829999998</v>
      </c>
      <c r="U18" s="11">
        <v>34.112966399999998</v>
      </c>
      <c r="V18" s="11">
        <v>17.323774440000001</v>
      </c>
      <c r="W18" s="12">
        <v>0.14345732899999999</v>
      </c>
      <c r="X18" s="12">
        <v>4.3457329000000003E-2</v>
      </c>
      <c r="Y18" s="13">
        <v>0.1</v>
      </c>
      <c r="Z18" s="83"/>
      <c r="AA18" s="36">
        <f t="shared" si="0"/>
        <v>2.7890050319115448E-3</v>
      </c>
      <c r="AB18" s="8"/>
      <c r="AC18" s="18"/>
      <c r="AD18" s="18"/>
      <c r="AE18" s="35"/>
      <c r="AF18" s="44"/>
      <c r="AG18" s="44"/>
      <c r="AH18" s="29"/>
      <c r="AI18" s="47"/>
      <c r="AJ18" s="48"/>
      <c r="AK18" s="18"/>
      <c r="AL18" s="2"/>
      <c r="AM18" s="9"/>
      <c r="AN18" s="67">
        <f t="shared" si="1"/>
        <v>7.1728664499999997E-2</v>
      </c>
      <c r="AO18" s="65">
        <f t="shared" si="2"/>
        <v>41.149392664000004</v>
      </c>
      <c r="AP18" s="64">
        <f t="shared" si="3"/>
        <v>3.5864332249999999E-2</v>
      </c>
      <c r="AQ18" s="65">
        <f t="shared" si="4"/>
        <v>46.293066746999997</v>
      </c>
      <c r="AR18" s="8"/>
      <c r="AS18" s="8"/>
      <c r="AT18" s="8"/>
      <c r="AU18" s="8"/>
      <c r="AV18" s="8"/>
      <c r="AW18" s="8"/>
      <c r="AX18" s="8"/>
      <c r="AY18" s="8"/>
      <c r="AZ18" s="9"/>
      <c r="BA18" s="7"/>
      <c r="BB18" s="12"/>
      <c r="BC18" s="11"/>
      <c r="BD18" s="8"/>
      <c r="BE18" s="8"/>
      <c r="BF18" s="8"/>
      <c r="BG18" s="8"/>
      <c r="BH18" s="8"/>
      <c r="BI18" s="8"/>
      <c r="BJ18" s="8"/>
      <c r="BK18" s="8"/>
      <c r="BL18" s="9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</row>
    <row r="19" spans="2:90" x14ac:dyDescent="0.25">
      <c r="B19" s="77"/>
      <c r="C19" s="30"/>
      <c r="D19" s="115">
        <f>+D18+F14*(F9*1000)/(F12*10^6)</f>
        <v>9.941532672287277</v>
      </c>
      <c r="E19" s="129">
        <f>F14</f>
        <v>550</v>
      </c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78"/>
      <c r="S19" s="17"/>
      <c r="T19" s="10">
        <v>86.958613130000003</v>
      </c>
      <c r="U19" s="11">
        <v>60.70068122</v>
      </c>
      <c r="V19" s="11">
        <v>26.25793191</v>
      </c>
      <c r="W19" s="12">
        <v>0.27279675399999997</v>
      </c>
      <c r="X19" s="12">
        <v>7.2796754000000005E-2</v>
      </c>
      <c r="Y19" s="13">
        <v>0.2</v>
      </c>
      <c r="Z19" s="83"/>
      <c r="AA19" s="36">
        <f t="shared" si="0"/>
        <v>3.1370872209309343E-3</v>
      </c>
      <c r="AB19" s="8"/>
      <c r="AC19" s="18"/>
      <c r="AD19" s="18"/>
      <c r="AE19" s="35"/>
      <c r="AF19" s="44"/>
      <c r="AG19" s="44"/>
      <c r="AH19" s="29"/>
      <c r="AI19" s="47"/>
      <c r="AJ19" s="48"/>
      <c r="AK19" s="18"/>
      <c r="AL19" s="2"/>
      <c r="AM19" s="9"/>
      <c r="AN19" s="67">
        <f t="shared" si="1"/>
        <v>0.13639837699999999</v>
      </c>
      <c r="AO19" s="65">
        <f t="shared" si="2"/>
        <v>69.566890504</v>
      </c>
      <c r="AP19" s="64">
        <f t="shared" si="3"/>
        <v>6.8199188499999994E-2</v>
      </c>
      <c r="AQ19" s="65">
        <f t="shared" si="4"/>
        <v>78.262751817000009</v>
      </c>
      <c r="AR19" s="8"/>
      <c r="AS19" s="8"/>
      <c r="AT19" s="8"/>
      <c r="AU19" s="8"/>
      <c r="AV19" s="8"/>
      <c r="AW19" s="8"/>
      <c r="AX19" s="8"/>
      <c r="AY19" s="8"/>
      <c r="AZ19" s="9"/>
      <c r="BA19" s="7"/>
      <c r="BB19" s="12"/>
      <c r="BC19" s="11"/>
      <c r="BD19" s="8"/>
      <c r="BE19" s="8"/>
      <c r="BF19" s="8"/>
      <c r="BG19" s="8"/>
      <c r="BH19" s="8"/>
      <c r="BI19" s="8"/>
      <c r="BJ19" s="8"/>
      <c r="BK19" s="8"/>
      <c r="BL19" s="9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2:90" x14ac:dyDescent="0.25">
      <c r="B20" s="77"/>
      <c r="C20" s="25"/>
      <c r="D20" s="26"/>
      <c r="E20" s="26"/>
      <c r="F20" s="27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78"/>
      <c r="S20" s="17"/>
      <c r="T20" s="10">
        <v>115.8915847</v>
      </c>
      <c r="U20" s="11">
        <v>82.401574960000005</v>
      </c>
      <c r="V20" s="11">
        <v>33.490009690000001</v>
      </c>
      <c r="W20" s="12">
        <v>0.39677304099999999</v>
      </c>
      <c r="X20" s="12">
        <v>9.6773041000000004E-2</v>
      </c>
      <c r="Y20" s="13">
        <v>0.3</v>
      </c>
      <c r="Z20" s="83"/>
      <c r="AA20" s="36">
        <f t="shared" si="0"/>
        <v>3.4236570500532641E-3</v>
      </c>
      <c r="AB20" s="8"/>
      <c r="AC20" s="18"/>
      <c r="AD20" s="18"/>
      <c r="AE20" s="35"/>
      <c r="AF20" s="49"/>
      <c r="AG20" s="44"/>
      <c r="AH20" s="50"/>
      <c r="AI20" s="50"/>
      <c r="AJ20" s="18"/>
      <c r="AK20" s="18"/>
      <c r="AL20" s="2"/>
      <c r="AM20" s="9"/>
      <c r="AN20" s="67">
        <f t="shared" si="1"/>
        <v>0.1983865205</v>
      </c>
      <c r="AO20" s="65">
        <f t="shared" si="2"/>
        <v>92.713267760000008</v>
      </c>
      <c r="AP20" s="64">
        <f t="shared" si="3"/>
        <v>9.9193260249999998E-2</v>
      </c>
      <c r="AQ20" s="65">
        <f t="shared" si="4"/>
        <v>104.30242622999999</v>
      </c>
      <c r="AR20" s="8"/>
      <c r="AS20" s="8"/>
      <c r="AT20" s="8"/>
      <c r="AU20" s="8"/>
      <c r="AV20" s="8"/>
      <c r="AW20" s="8"/>
      <c r="AX20" s="8"/>
      <c r="AY20" s="8"/>
      <c r="AZ20" s="9"/>
      <c r="BA20" s="7"/>
      <c r="BB20" s="12"/>
      <c r="BC20" s="11"/>
      <c r="BD20" s="8"/>
      <c r="BE20" s="8"/>
      <c r="BF20" s="8"/>
      <c r="BG20" s="8"/>
      <c r="BH20" s="8"/>
      <c r="BI20" s="8"/>
      <c r="BJ20" s="8"/>
      <c r="BK20" s="8"/>
      <c r="BL20" s="9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2:90" x14ac:dyDescent="0.25">
      <c r="B21" s="7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78"/>
      <c r="S21" s="17"/>
      <c r="T21" s="10">
        <v>140.30835110000001</v>
      </c>
      <c r="U21" s="11">
        <v>100.5087688</v>
      </c>
      <c r="V21" s="11">
        <v>39.799582399999998</v>
      </c>
      <c r="W21" s="12">
        <v>0.51711798200000003</v>
      </c>
      <c r="X21" s="12">
        <v>0.117117982</v>
      </c>
      <c r="Y21" s="13">
        <v>0.4</v>
      </c>
      <c r="Z21" s="83"/>
      <c r="AA21" s="36">
        <f t="shared" si="0"/>
        <v>3.6855823473503852E-3</v>
      </c>
      <c r="AB21" s="8"/>
      <c r="AC21" s="18"/>
      <c r="AD21" s="18"/>
      <c r="AE21" s="35"/>
      <c r="AF21" s="44"/>
      <c r="AG21" s="44"/>
      <c r="AH21" s="50"/>
      <c r="AI21" s="50"/>
      <c r="AJ21" s="18"/>
      <c r="AK21" s="18"/>
      <c r="AL21" s="2"/>
      <c r="AM21" s="9"/>
      <c r="AN21" s="67">
        <f t="shared" si="1"/>
        <v>0.25855899100000002</v>
      </c>
      <c r="AO21" s="65">
        <f t="shared" si="2"/>
        <v>112.24668088000001</v>
      </c>
      <c r="AP21" s="64">
        <f t="shared" si="3"/>
        <v>0.12927949550000001</v>
      </c>
      <c r="AQ21" s="65">
        <f t="shared" si="4"/>
        <v>126.27751599000001</v>
      </c>
      <c r="AR21" s="8"/>
      <c r="AS21" s="8"/>
      <c r="AT21" s="8"/>
      <c r="AU21" s="8"/>
      <c r="AV21" s="8"/>
      <c r="AW21" s="8"/>
      <c r="AX21" s="8"/>
      <c r="AY21" s="8"/>
      <c r="AZ21" s="9"/>
      <c r="BA21" s="7"/>
      <c r="BB21" s="12"/>
      <c r="BC21" s="11"/>
      <c r="BD21" s="8"/>
      <c r="BE21" s="8"/>
      <c r="BF21" s="8"/>
      <c r="BG21" s="8"/>
      <c r="BH21" s="8"/>
      <c r="BI21" s="8"/>
      <c r="BJ21" s="8"/>
      <c r="BK21" s="8"/>
      <c r="BL21" s="9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2:90" x14ac:dyDescent="0.25">
      <c r="B22" s="77"/>
      <c r="C22" s="107"/>
      <c r="D22" s="54" t="s">
        <v>45</v>
      </c>
      <c r="E22" s="16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78"/>
      <c r="S22" s="17"/>
      <c r="T22" s="10">
        <v>161.37407020000001</v>
      </c>
      <c r="U22" s="11">
        <v>115.8726949</v>
      </c>
      <c r="V22" s="11">
        <v>45.501375240000002</v>
      </c>
      <c r="W22" s="12">
        <v>0.63477586799999997</v>
      </c>
      <c r="X22" s="12">
        <v>0.13477586799999999</v>
      </c>
      <c r="Y22" s="13">
        <v>0.5</v>
      </c>
      <c r="Z22" s="83"/>
      <c r="AA22" s="36">
        <f t="shared" si="0"/>
        <v>3.9335679345094687E-3</v>
      </c>
      <c r="AB22" s="8"/>
      <c r="AC22" s="18"/>
      <c r="AD22" s="18"/>
      <c r="AE22" s="35"/>
      <c r="AF22" s="44"/>
      <c r="AG22" s="44"/>
      <c r="AH22" s="11"/>
      <c r="AI22" s="51"/>
      <c r="AJ22" s="51"/>
      <c r="AK22" s="51"/>
      <c r="AL22" s="8"/>
      <c r="AM22" s="9"/>
      <c r="AN22" s="67">
        <f t="shared" si="1"/>
        <v>0.31738793399999998</v>
      </c>
      <c r="AO22" s="65">
        <f t="shared" si="2"/>
        <v>129.09925616000001</v>
      </c>
      <c r="AP22" s="64">
        <f t="shared" si="3"/>
        <v>0.15869396699999999</v>
      </c>
      <c r="AQ22" s="65">
        <f t="shared" si="4"/>
        <v>145.23666318000002</v>
      </c>
      <c r="AS22" s="8"/>
      <c r="AT22" s="8"/>
      <c r="AW22" s="8"/>
      <c r="AX22" s="8"/>
      <c r="AY22" s="8"/>
      <c r="AZ22" s="9"/>
      <c r="BA22" s="7"/>
      <c r="BB22" s="12"/>
      <c r="BC22" s="11"/>
      <c r="BD22" s="8"/>
      <c r="BE22" s="8"/>
      <c r="BF22" s="8"/>
      <c r="BG22" s="8"/>
      <c r="BH22" s="8"/>
      <c r="BI22" s="8"/>
      <c r="BJ22" s="8"/>
      <c r="BK22" s="8"/>
      <c r="BL22" s="9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2:90" x14ac:dyDescent="0.25">
      <c r="B23" s="77"/>
      <c r="C23" s="7"/>
      <c r="D23" s="8" t="s">
        <v>12</v>
      </c>
      <c r="E23" s="9" t="s">
        <v>43</v>
      </c>
      <c r="F23" s="1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78"/>
      <c r="S23" s="17"/>
      <c r="T23" s="10">
        <v>179.84823259999999</v>
      </c>
      <c r="U23" s="11">
        <v>129.0868701</v>
      </c>
      <c r="V23" s="11">
        <v>50.761362499999997</v>
      </c>
      <c r="W23" s="12">
        <v>0.7503552</v>
      </c>
      <c r="X23" s="12">
        <v>0.15035519999999999</v>
      </c>
      <c r="Y23" s="13">
        <v>0.6</v>
      </c>
      <c r="Z23" s="83"/>
      <c r="AA23" s="36">
        <f t="shared" si="0"/>
        <v>4.1721577640902547E-3</v>
      </c>
      <c r="AB23" s="8"/>
      <c r="AC23" s="8"/>
      <c r="AD23" s="18"/>
      <c r="AE23" s="35"/>
      <c r="AF23" s="49"/>
      <c r="AG23" s="44"/>
      <c r="AH23" s="52"/>
      <c r="AI23" s="44"/>
      <c r="AJ23" s="44"/>
      <c r="AK23" s="44"/>
      <c r="AL23" s="8"/>
      <c r="AM23" s="9"/>
      <c r="AN23" s="67">
        <f t="shared" si="1"/>
        <v>0.3751776</v>
      </c>
      <c r="AO23" s="65">
        <f t="shared" si="2"/>
        <v>143.87858607999999</v>
      </c>
      <c r="AP23" s="64">
        <f t="shared" si="3"/>
        <v>0.1875888</v>
      </c>
      <c r="AQ23" s="65">
        <f t="shared" si="4"/>
        <v>161.86340934</v>
      </c>
      <c r="AR23" s="17"/>
      <c r="AU23" s="17"/>
      <c r="AV23" s="17"/>
      <c r="AW23" s="17"/>
      <c r="AX23" s="17"/>
      <c r="AY23" s="17"/>
      <c r="AZ23" s="9"/>
      <c r="BA23" s="7"/>
      <c r="BB23" s="12"/>
      <c r="BC23" s="11"/>
      <c r="BD23" s="8"/>
      <c r="BE23" s="8"/>
      <c r="BF23" s="8"/>
      <c r="BG23" s="8"/>
      <c r="BH23" s="8"/>
      <c r="BI23" s="8"/>
      <c r="BJ23" s="8"/>
      <c r="BK23" s="8"/>
      <c r="BL23" s="9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2:90" x14ac:dyDescent="0.25">
      <c r="B24" s="77"/>
      <c r="C24" s="30"/>
      <c r="D24" s="40" t="s">
        <v>14</v>
      </c>
      <c r="E24" s="9" t="s">
        <v>15</v>
      </c>
      <c r="F24" s="1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78"/>
      <c r="S24" s="17"/>
      <c r="T24" s="10">
        <v>196.2615946</v>
      </c>
      <c r="U24" s="11">
        <v>140.58132309999999</v>
      </c>
      <c r="V24" s="11">
        <v>55.680271519999998</v>
      </c>
      <c r="W24" s="12">
        <v>0.86427936299999997</v>
      </c>
      <c r="X24" s="12">
        <v>0.16427936300000001</v>
      </c>
      <c r="Y24" s="13">
        <v>0.7</v>
      </c>
      <c r="Z24" s="83"/>
      <c r="AA24" s="36">
        <f t="shared" si="0"/>
        <v>4.4037111018153316E-3</v>
      </c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9"/>
      <c r="AN24" s="67">
        <f t="shared" si="1"/>
        <v>0.43213968149999998</v>
      </c>
      <c r="AO24" s="65">
        <f t="shared" si="2"/>
        <v>157.00927568</v>
      </c>
      <c r="AP24" s="64">
        <f t="shared" si="3"/>
        <v>0.21606984074999999</v>
      </c>
      <c r="AQ24" s="65">
        <f t="shared" si="4"/>
        <v>176.63543514</v>
      </c>
      <c r="AR24" s="17"/>
      <c r="AS24" s="17"/>
      <c r="AT24" s="17"/>
      <c r="AU24" s="17"/>
      <c r="AV24" s="17"/>
      <c r="AW24" s="17"/>
      <c r="AX24" s="17"/>
      <c r="AY24" s="17"/>
      <c r="AZ24" s="9"/>
      <c r="BA24" s="7"/>
      <c r="BB24" s="12"/>
      <c r="BC24" s="11"/>
      <c r="BD24" s="8"/>
      <c r="BE24" s="8"/>
      <c r="BF24" s="8"/>
      <c r="BG24" s="8"/>
      <c r="BH24" s="8"/>
      <c r="BI24" s="8"/>
      <c r="BJ24" s="8"/>
      <c r="BK24" s="8"/>
      <c r="BL24" s="9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2:90" x14ac:dyDescent="0.25">
      <c r="B25" s="77"/>
      <c r="C25" s="55" t="s">
        <v>41</v>
      </c>
      <c r="D25" s="12">
        <f>W99</f>
        <v>65.109068600000001</v>
      </c>
      <c r="E25" s="56">
        <f>T99</f>
        <v>1141.728388</v>
      </c>
      <c r="F25" s="1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78"/>
      <c r="S25" s="17"/>
      <c r="T25" s="10">
        <v>211.0014281</v>
      </c>
      <c r="U25" s="11">
        <v>150.6765417</v>
      </c>
      <c r="V25" s="11">
        <v>60.324886380000002</v>
      </c>
      <c r="W25" s="12">
        <v>0.97685686699999996</v>
      </c>
      <c r="X25" s="12">
        <v>0.176856867</v>
      </c>
      <c r="Y25" s="13">
        <v>0.8</v>
      </c>
      <c r="Z25" s="83"/>
      <c r="AA25" s="36">
        <f t="shared" si="0"/>
        <v>4.6296220636811887E-3</v>
      </c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9"/>
      <c r="AN25" s="67">
        <f t="shared" si="1"/>
        <v>0.48842843349999998</v>
      </c>
      <c r="AO25" s="65">
        <f t="shared" si="2"/>
        <v>168.80114248000001</v>
      </c>
      <c r="AP25" s="64">
        <f t="shared" si="3"/>
        <v>0.24421421674999999</v>
      </c>
      <c r="AQ25" s="65">
        <f t="shared" si="4"/>
        <v>189.90128529</v>
      </c>
      <c r="AR25" s="17"/>
      <c r="AS25" s="17"/>
      <c r="AT25" s="17"/>
      <c r="AU25" s="17"/>
      <c r="AV25" s="17"/>
      <c r="AW25" s="17"/>
      <c r="AX25" s="17"/>
      <c r="AY25" s="17"/>
      <c r="AZ25" s="9"/>
      <c r="BA25" s="7"/>
      <c r="BB25" s="12"/>
      <c r="BC25" s="11"/>
      <c r="BD25" s="8"/>
      <c r="BE25" s="8"/>
      <c r="BF25" s="8"/>
      <c r="BG25" s="8"/>
      <c r="BH25" s="8"/>
      <c r="BI25" s="8"/>
      <c r="BJ25" s="8"/>
      <c r="BK25" s="8"/>
      <c r="BL25" s="9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2:90" x14ac:dyDescent="0.25">
      <c r="B26" s="77"/>
      <c r="C26" s="55" t="s">
        <v>42</v>
      </c>
      <c r="D26" s="12">
        <f>W100</f>
        <v>66.117314780000001</v>
      </c>
      <c r="E26" s="56">
        <f>T100</f>
        <v>1149.6076780000001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78"/>
      <c r="S26" s="17"/>
      <c r="T26" s="10">
        <v>224.35915560000001</v>
      </c>
      <c r="U26" s="11">
        <v>159.61687019999999</v>
      </c>
      <c r="V26" s="11">
        <v>64.742285420000002</v>
      </c>
      <c r="W26" s="12">
        <v>1.0883198780000001</v>
      </c>
      <c r="X26" s="12">
        <v>0.188319878</v>
      </c>
      <c r="Y26" s="13">
        <v>0.9</v>
      </c>
      <c r="Z26" s="83"/>
      <c r="AA26" s="36">
        <f t="shared" si="0"/>
        <v>4.8507932519603406E-3</v>
      </c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9"/>
      <c r="AN26" s="67">
        <f t="shared" si="1"/>
        <v>0.54415993900000004</v>
      </c>
      <c r="AO26" s="65">
        <f t="shared" si="2"/>
        <v>179.48732448000001</v>
      </c>
      <c r="AP26" s="64">
        <f t="shared" si="3"/>
        <v>0.27207996950000002</v>
      </c>
      <c r="AQ26" s="65">
        <f t="shared" si="4"/>
        <v>201.92324004000002</v>
      </c>
      <c r="AR26" s="17"/>
      <c r="AS26" s="17"/>
      <c r="AT26" s="17"/>
      <c r="AU26" s="17"/>
      <c r="AV26" s="17"/>
      <c r="AW26" s="17"/>
      <c r="AX26" s="17"/>
      <c r="AY26" s="17"/>
      <c r="AZ26" s="9"/>
      <c r="BA26" s="7"/>
      <c r="BB26" s="12">
        <f t="shared" ref="BB26:BB88" si="5">LOG(W26)</f>
        <v>3.675656156848215E-2</v>
      </c>
      <c r="BC26" s="11">
        <f t="shared" ref="BC26:BC88" si="6">LOG(T26)</f>
        <v>2.3509437968261997</v>
      </c>
      <c r="BD26" s="8"/>
      <c r="BE26" s="8"/>
      <c r="BF26" s="8"/>
      <c r="BG26" s="8"/>
      <c r="BH26" s="8"/>
      <c r="BI26" s="8"/>
      <c r="BJ26" s="8"/>
      <c r="BK26" s="8"/>
      <c r="BL26" s="9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2:90" x14ac:dyDescent="0.25">
      <c r="B27" s="77"/>
      <c r="C27" s="25"/>
      <c r="D27" s="57" t="s">
        <v>47</v>
      </c>
      <c r="E27" s="2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78"/>
      <c r="S27" s="17"/>
      <c r="T27" s="10">
        <v>236.5593624</v>
      </c>
      <c r="U27" s="11">
        <v>167.59217419999999</v>
      </c>
      <c r="V27" s="11">
        <v>68.967188250000007</v>
      </c>
      <c r="W27" s="12">
        <v>1.198847448</v>
      </c>
      <c r="X27" s="12">
        <v>0.19884744800000001</v>
      </c>
      <c r="Y27" s="13">
        <v>1</v>
      </c>
      <c r="Z27" s="83"/>
      <c r="AA27" s="36">
        <f t="shared" si="0"/>
        <v>5.0678503519672995E-3</v>
      </c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9"/>
      <c r="AN27" s="67">
        <f t="shared" si="1"/>
        <v>0.59942372399999999</v>
      </c>
      <c r="AO27" s="65">
        <f t="shared" si="2"/>
        <v>189.24748992000002</v>
      </c>
      <c r="AP27" s="64">
        <f t="shared" si="3"/>
        <v>0.299711862</v>
      </c>
      <c r="AQ27" s="65">
        <f t="shared" si="4"/>
        <v>212.90342616000001</v>
      </c>
      <c r="AR27" s="17"/>
      <c r="AS27" s="17"/>
      <c r="AT27" s="17"/>
      <c r="AU27" s="17"/>
      <c r="AV27" s="17"/>
      <c r="AW27" s="17"/>
      <c r="AX27" s="17"/>
      <c r="AY27" s="17"/>
      <c r="AZ27" s="9"/>
      <c r="BA27" s="7"/>
      <c r="BB27" s="12">
        <f t="shared" si="5"/>
        <v>7.8763923126453056E-2</v>
      </c>
      <c r="BC27" s="11">
        <f t="shared" si="6"/>
        <v>2.3739401409628749</v>
      </c>
      <c r="BD27" s="8"/>
      <c r="BE27" s="8"/>
      <c r="BF27" s="8"/>
      <c r="BG27" s="8"/>
      <c r="BH27" s="8"/>
      <c r="BI27" s="8"/>
      <c r="BJ27" s="8"/>
      <c r="BK27" s="8"/>
      <c r="BL27" s="9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2:90" x14ac:dyDescent="0.25">
      <c r="B28" s="77"/>
      <c r="C28" s="8"/>
      <c r="D28" s="106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78"/>
      <c r="S28" s="17"/>
      <c r="T28" s="10">
        <v>285.29627190000002</v>
      </c>
      <c r="U28" s="11">
        <v>197.33383019999999</v>
      </c>
      <c r="V28" s="11">
        <v>87.962441630000001</v>
      </c>
      <c r="W28" s="12">
        <v>1.7415270679999999</v>
      </c>
      <c r="X28" s="12">
        <v>0.24152706800000001</v>
      </c>
      <c r="Y28" s="13">
        <v>1.5</v>
      </c>
      <c r="Z28" s="83"/>
      <c r="AA28" s="36">
        <f t="shared" si="0"/>
        <v>6.1042755883274468E-3</v>
      </c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9"/>
      <c r="AN28" s="67">
        <f t="shared" si="1"/>
        <v>0.87076353399999995</v>
      </c>
      <c r="AO28" s="65">
        <f t="shared" si="2"/>
        <v>228.23701752000002</v>
      </c>
      <c r="AP28" s="64">
        <f t="shared" si="3"/>
        <v>0.43538176699999998</v>
      </c>
      <c r="AQ28" s="65">
        <f t="shared" si="4"/>
        <v>256.76664471000004</v>
      </c>
      <c r="AR28" s="17"/>
      <c r="AS28" s="17"/>
      <c r="AT28" s="17"/>
      <c r="AU28" s="17"/>
      <c r="AV28" s="17"/>
      <c r="AW28" s="17"/>
      <c r="AX28" s="17"/>
      <c r="AY28" s="17"/>
      <c r="AZ28" s="9"/>
      <c r="BA28" s="7"/>
      <c r="BB28" s="12">
        <f t="shared" si="5"/>
        <v>0.2409302289473873</v>
      </c>
      <c r="BC28" s="11">
        <f t="shared" si="6"/>
        <v>2.4552960965647643</v>
      </c>
      <c r="BD28" s="8"/>
      <c r="BE28" s="8"/>
      <c r="BF28" s="8"/>
      <c r="BG28" s="8"/>
      <c r="BH28" s="8"/>
      <c r="BI28" s="8"/>
      <c r="BJ28" s="8"/>
      <c r="BK28" s="8"/>
      <c r="BL28" s="9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2:90" x14ac:dyDescent="0.25">
      <c r="B29" s="77"/>
      <c r="C29" s="8"/>
      <c r="D29" s="106"/>
      <c r="E29" s="8"/>
      <c r="F29" s="8"/>
      <c r="G29" s="8"/>
      <c r="H29" s="18"/>
      <c r="I29" s="8"/>
      <c r="J29" s="8"/>
      <c r="K29" s="8"/>
      <c r="L29" s="8"/>
      <c r="M29" s="8"/>
      <c r="N29" s="8"/>
      <c r="O29" s="8"/>
      <c r="P29" s="8"/>
      <c r="Q29" s="8"/>
      <c r="R29" s="78"/>
      <c r="S29" s="17"/>
      <c r="T29" s="10">
        <v>321.2487855</v>
      </c>
      <c r="U29" s="11">
        <v>216.7140757</v>
      </c>
      <c r="V29" s="11">
        <v>104.5347098</v>
      </c>
      <c r="W29" s="12">
        <v>2.2737474230000001</v>
      </c>
      <c r="X29" s="12">
        <v>0.27374742299999999</v>
      </c>
      <c r="Y29" s="13">
        <v>2</v>
      </c>
      <c r="Z29" s="83"/>
      <c r="AA29" s="36">
        <f t="shared" si="0"/>
        <v>7.0778397479731485E-3</v>
      </c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9"/>
      <c r="AN29" s="67">
        <f t="shared" si="1"/>
        <v>1.1368737115000001</v>
      </c>
      <c r="AO29" s="65">
        <f t="shared" si="2"/>
        <v>256.99902839999999</v>
      </c>
      <c r="AP29" s="64">
        <f t="shared" si="3"/>
        <v>0.56843685575000003</v>
      </c>
      <c r="AQ29" s="65">
        <f t="shared" si="4"/>
        <v>289.12390694999999</v>
      </c>
      <c r="AR29" s="17"/>
      <c r="AS29" s="17"/>
      <c r="AT29" s="17"/>
      <c r="AU29" s="17"/>
      <c r="AV29" s="17"/>
      <c r="AW29" s="17"/>
      <c r="AX29" s="17"/>
      <c r="AY29" s="17"/>
      <c r="AZ29" s="9"/>
      <c r="BA29" s="7"/>
      <c r="BB29" s="12">
        <f t="shared" si="5"/>
        <v>0.35674221985493126</v>
      </c>
      <c r="BC29" s="11">
        <f t="shared" si="6"/>
        <v>2.5068414944665252</v>
      </c>
      <c r="BD29" s="8"/>
      <c r="BE29" s="8"/>
      <c r="BF29" s="8"/>
      <c r="BG29" s="8"/>
      <c r="BH29" s="8"/>
      <c r="BI29" s="8"/>
      <c r="BJ29" s="8"/>
      <c r="BK29" s="8"/>
      <c r="BL29" s="9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2:90" x14ac:dyDescent="0.25">
      <c r="B30" s="7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R30" s="78"/>
      <c r="S30" s="17"/>
      <c r="T30" s="10">
        <v>349.87329579999999</v>
      </c>
      <c r="U30" s="11">
        <v>230.36266860000001</v>
      </c>
      <c r="V30" s="11">
        <v>119.5106272</v>
      </c>
      <c r="W30" s="12">
        <v>2.7999051220000002</v>
      </c>
      <c r="X30" s="12">
        <v>0.29990512200000002</v>
      </c>
      <c r="Y30" s="13">
        <v>2.5</v>
      </c>
      <c r="Z30" s="83"/>
      <c r="AA30" s="36">
        <f t="shared" si="0"/>
        <v>8.0026259666314322E-3</v>
      </c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9"/>
      <c r="AN30" s="67">
        <f t="shared" si="1"/>
        <v>1.3999525610000001</v>
      </c>
      <c r="AO30" s="65">
        <f t="shared" si="2"/>
        <v>279.89863664000001</v>
      </c>
      <c r="AP30" s="64">
        <f t="shared" si="3"/>
        <v>0.69997628050000005</v>
      </c>
      <c r="AQ30" s="65">
        <f t="shared" si="4"/>
        <v>314.88596622</v>
      </c>
      <c r="AR30" s="17"/>
      <c r="AS30" s="17"/>
      <c r="AT30" s="17"/>
      <c r="AU30" s="17"/>
      <c r="AV30" s="17"/>
      <c r="AW30" s="17"/>
      <c r="AX30" s="17"/>
      <c r="AY30" s="17"/>
      <c r="AZ30" s="9"/>
      <c r="BA30" s="7"/>
      <c r="BB30" s="12">
        <f t="shared" si="5"/>
        <v>0.44714331502436733</v>
      </c>
      <c r="BC30" s="11">
        <f t="shared" si="6"/>
        <v>2.5439107960716933</v>
      </c>
      <c r="BD30" s="8"/>
      <c r="BE30" s="8"/>
      <c r="BF30" s="8"/>
      <c r="BG30" s="8"/>
      <c r="BH30" s="8"/>
      <c r="BI30" s="8"/>
      <c r="BJ30" s="8"/>
      <c r="BK30" s="8"/>
      <c r="BL30" s="9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2:90" x14ac:dyDescent="0.25">
      <c r="B31" s="77"/>
      <c r="C31" s="148" t="s">
        <v>79</v>
      </c>
      <c r="D31" s="135"/>
      <c r="E31" s="8"/>
      <c r="F31" s="147" t="s">
        <v>46</v>
      </c>
      <c r="G31" s="135"/>
      <c r="H31" s="8"/>
      <c r="I31" s="147" t="s">
        <v>78</v>
      </c>
      <c r="J31" s="135"/>
      <c r="L31" s="134" t="s">
        <v>117</v>
      </c>
      <c r="M31" s="135"/>
      <c r="N31" s="8"/>
      <c r="O31" s="107"/>
      <c r="P31" s="15"/>
      <c r="Q31" s="16"/>
      <c r="R31" s="78"/>
      <c r="S31" s="17"/>
      <c r="T31" s="10">
        <v>373.82786809999999</v>
      </c>
      <c r="U31" s="11">
        <v>240.50173810000001</v>
      </c>
      <c r="V31" s="11">
        <v>133.32613000000001</v>
      </c>
      <c r="W31" s="12">
        <v>3.3221569519999998</v>
      </c>
      <c r="X31" s="12">
        <v>0.322156952</v>
      </c>
      <c r="Y31" s="13">
        <v>3</v>
      </c>
      <c r="Z31" s="83"/>
      <c r="AA31" s="36">
        <f t="shared" si="0"/>
        <v>8.8868627394876661E-3</v>
      </c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9"/>
      <c r="AN31" s="67">
        <f t="shared" si="1"/>
        <v>1.6610784759999999</v>
      </c>
      <c r="AO31" s="65">
        <f t="shared" si="2"/>
        <v>299.06229447999999</v>
      </c>
      <c r="AP31" s="64">
        <f t="shared" si="3"/>
        <v>0.83053923799999996</v>
      </c>
      <c r="AQ31" s="65">
        <f t="shared" si="4"/>
        <v>336.44508129000002</v>
      </c>
      <c r="AR31" s="17"/>
      <c r="AS31" s="17"/>
      <c r="AT31" s="17"/>
      <c r="AU31" s="17"/>
      <c r="AV31" s="17"/>
      <c r="AW31" s="17"/>
      <c r="AX31" s="17"/>
      <c r="AY31" s="17"/>
      <c r="AZ31" s="9"/>
      <c r="BA31" s="7"/>
      <c r="BB31" s="12">
        <f t="shared" si="5"/>
        <v>0.52142014641078283</v>
      </c>
      <c r="BC31" s="11">
        <f t="shared" si="6"/>
        <v>2.5726716740115516</v>
      </c>
      <c r="BD31" s="8"/>
      <c r="BE31" s="8"/>
      <c r="BF31" s="8"/>
      <c r="BG31" s="8"/>
      <c r="BH31" s="8"/>
      <c r="BI31" s="8"/>
      <c r="BJ31" s="8"/>
      <c r="BK31" s="8"/>
      <c r="BL31" s="9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2:90" x14ac:dyDescent="0.25">
      <c r="B32" s="77"/>
      <c r="C32" s="7" t="s">
        <v>12</v>
      </c>
      <c r="D32" s="9" t="s">
        <v>43</v>
      </c>
      <c r="E32" s="8"/>
      <c r="F32" s="7" t="s">
        <v>12</v>
      </c>
      <c r="G32" s="9" t="s">
        <v>43</v>
      </c>
      <c r="H32" s="8"/>
      <c r="I32" s="7" t="s">
        <v>12</v>
      </c>
      <c r="J32" s="9" t="s">
        <v>43</v>
      </c>
      <c r="L32" s="7" t="s">
        <v>12</v>
      </c>
      <c r="M32" s="9" t="s">
        <v>43</v>
      </c>
      <c r="N32" s="8"/>
      <c r="O32" s="7" t="s">
        <v>73</v>
      </c>
      <c r="P32" s="8" t="s">
        <v>12</v>
      </c>
      <c r="Q32" s="9" t="s">
        <v>63</v>
      </c>
      <c r="R32" s="78"/>
      <c r="S32" s="17"/>
      <c r="T32" s="10">
        <v>394.57961110000002</v>
      </c>
      <c r="U32" s="11">
        <v>248.33382979999999</v>
      </c>
      <c r="V32" s="11">
        <v>146.2457813</v>
      </c>
      <c r="W32" s="12">
        <v>3.8417014570000001</v>
      </c>
      <c r="X32" s="12">
        <v>0.34170145699999999</v>
      </c>
      <c r="Y32" s="13">
        <v>3.5</v>
      </c>
      <c r="Z32" s="83"/>
      <c r="AA32" s="36">
        <f t="shared" si="0"/>
        <v>9.7361884621716584E-3</v>
      </c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9"/>
      <c r="AN32" s="67">
        <f t="shared" si="1"/>
        <v>1.9208507285</v>
      </c>
      <c r="AO32" s="65">
        <f t="shared" si="2"/>
        <v>315.66368888000005</v>
      </c>
      <c r="AP32" s="64">
        <f t="shared" si="3"/>
        <v>0.96042536425000002</v>
      </c>
      <c r="AQ32" s="65">
        <f t="shared" si="4"/>
        <v>355.12164999000004</v>
      </c>
      <c r="AR32" s="17"/>
      <c r="AS32" s="17"/>
      <c r="AT32" s="17"/>
      <c r="AU32" s="17"/>
      <c r="AV32" s="17"/>
      <c r="AW32" s="17"/>
      <c r="AX32" s="17"/>
      <c r="AY32" s="17"/>
      <c r="AZ32" s="9"/>
      <c r="BA32" s="7"/>
      <c r="BB32" s="12">
        <f t="shared" si="5"/>
        <v>0.5845236123176526</v>
      </c>
      <c r="BC32" s="11">
        <f t="shared" si="6"/>
        <v>2.5961346404307886</v>
      </c>
      <c r="BD32" s="8"/>
      <c r="BE32" s="8"/>
      <c r="BF32" s="8"/>
      <c r="BG32" s="8"/>
      <c r="BH32" s="8"/>
      <c r="BI32" s="8"/>
      <c r="BJ32" s="8"/>
      <c r="BK32" s="8"/>
      <c r="BL32" s="9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2:90" x14ac:dyDescent="0.25">
      <c r="B33" s="77"/>
      <c r="C33" s="31" t="s">
        <v>44</v>
      </c>
      <c r="D33" s="9" t="s">
        <v>15</v>
      </c>
      <c r="E33" s="8"/>
      <c r="F33" s="31" t="s">
        <v>44</v>
      </c>
      <c r="G33" s="9" t="s">
        <v>15</v>
      </c>
      <c r="H33" s="8"/>
      <c r="I33" s="31" t="s">
        <v>44</v>
      </c>
      <c r="J33" s="9" t="s">
        <v>15</v>
      </c>
      <c r="L33" s="31" t="s">
        <v>44</v>
      </c>
      <c r="M33" s="9" t="s">
        <v>15</v>
      </c>
      <c r="N33" s="8"/>
      <c r="O33" s="7"/>
      <c r="P33" s="8" t="s">
        <v>64</v>
      </c>
      <c r="Q33" s="9" t="s">
        <v>15</v>
      </c>
      <c r="R33" s="78"/>
      <c r="S33" s="17"/>
      <c r="T33" s="10">
        <v>413.0124386</v>
      </c>
      <c r="U33" s="11">
        <v>254.5674472</v>
      </c>
      <c r="V33" s="11">
        <v>158.44499139999999</v>
      </c>
      <c r="W33" s="12">
        <v>4.3592656060000001</v>
      </c>
      <c r="X33" s="12">
        <v>0.35926560600000002</v>
      </c>
      <c r="Y33" s="13">
        <v>4</v>
      </c>
      <c r="Z33" s="83"/>
      <c r="AA33" s="36">
        <f t="shared" si="0"/>
        <v>1.0554804646505869E-2</v>
      </c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9"/>
      <c r="AN33" s="67">
        <f t="shared" si="1"/>
        <v>2.1796328030000001</v>
      </c>
      <c r="AO33" s="65">
        <f t="shared" si="2"/>
        <v>330.40995088</v>
      </c>
      <c r="AP33" s="64">
        <f t="shared" si="3"/>
        <v>1.0898164015</v>
      </c>
      <c r="AQ33" s="65">
        <f t="shared" si="4"/>
        <v>371.71119474</v>
      </c>
      <c r="AR33" s="17"/>
      <c r="AS33" s="17"/>
      <c r="AT33" s="17"/>
      <c r="AU33" s="17"/>
      <c r="AV33" s="17"/>
      <c r="AW33" s="17"/>
      <c r="AX33" s="17"/>
      <c r="AY33" s="17"/>
      <c r="AZ33" s="9"/>
      <c r="BA33" s="7"/>
      <c r="BB33" s="12">
        <f t="shared" si="5"/>
        <v>0.63941333098280617</v>
      </c>
      <c r="BC33" s="11">
        <f t="shared" si="6"/>
        <v>2.6159631313997331</v>
      </c>
      <c r="BD33" s="8"/>
      <c r="BE33" s="8"/>
      <c r="BF33" s="8"/>
      <c r="BG33" s="8"/>
      <c r="BH33" s="8"/>
      <c r="BI33" s="8"/>
      <c r="BJ33" s="8"/>
      <c r="BK33" s="8"/>
      <c r="BL33" s="9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</row>
    <row r="34" spans="2:90" ht="20.25" x14ac:dyDescent="0.25">
      <c r="B34" s="77"/>
      <c r="C34" s="116" t="s">
        <v>81</v>
      </c>
      <c r="D34" s="56">
        <f>AJ17</f>
        <v>2044.989775051125</v>
      </c>
      <c r="E34" s="8"/>
      <c r="F34" s="24">
        <v>5.8</v>
      </c>
      <c r="G34" s="56">
        <v>540</v>
      </c>
      <c r="H34" s="8"/>
      <c r="I34" s="24">
        <f>BI9</f>
        <v>7.9432823472428176</v>
      </c>
      <c r="J34" s="56">
        <f>BI10</f>
        <v>501.18723362727269</v>
      </c>
      <c r="L34" s="24">
        <v>37</v>
      </c>
      <c r="M34" s="56">
        <v>900</v>
      </c>
      <c r="N34" s="8"/>
      <c r="O34" s="7" t="s">
        <v>65</v>
      </c>
      <c r="P34" s="8">
        <v>5</v>
      </c>
      <c r="Q34" s="56">
        <v>2010</v>
      </c>
      <c r="R34" s="78"/>
      <c r="S34" s="17"/>
      <c r="T34" s="10">
        <v>429.69489290000001</v>
      </c>
      <c r="U34" s="11">
        <v>259.6474801</v>
      </c>
      <c r="V34" s="11">
        <v>170.04741279999999</v>
      </c>
      <c r="W34" s="12">
        <v>4.8753201270000002</v>
      </c>
      <c r="X34" s="12">
        <v>0.375320127</v>
      </c>
      <c r="Y34" s="13">
        <v>4.5</v>
      </c>
      <c r="Z34" s="83"/>
      <c r="AA34" s="36">
        <f t="shared" si="0"/>
        <v>1.1346004356944033E-2</v>
      </c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9"/>
      <c r="AN34" s="67">
        <f t="shared" si="1"/>
        <v>2.4376600635000001</v>
      </c>
      <c r="AO34" s="65">
        <f t="shared" si="2"/>
        <v>343.75591432000004</v>
      </c>
      <c r="AP34" s="64">
        <f t="shared" si="3"/>
        <v>1.21883003175</v>
      </c>
      <c r="AQ34" s="65">
        <f t="shared" si="4"/>
        <v>386.72540361</v>
      </c>
      <c r="AR34" s="17"/>
      <c r="AS34" s="17"/>
      <c r="AT34" s="17"/>
      <c r="AU34" s="17"/>
      <c r="AV34" s="17"/>
      <c r="AW34" s="17"/>
      <c r="AX34" s="17"/>
      <c r="AY34" s="17"/>
      <c r="AZ34" s="9"/>
      <c r="BA34" s="7"/>
      <c r="BB34" s="12">
        <f t="shared" si="5"/>
        <v>0.68800313794737233</v>
      </c>
      <c r="BC34" s="11">
        <f t="shared" si="6"/>
        <v>2.6331601919465766</v>
      </c>
      <c r="BD34" s="8"/>
      <c r="BE34" s="8"/>
      <c r="BF34" s="8"/>
      <c r="BG34" s="8"/>
      <c r="BH34" s="8"/>
      <c r="BI34" s="8"/>
      <c r="BJ34" s="8"/>
      <c r="BK34" s="8"/>
      <c r="BL34" s="9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2:90" x14ac:dyDescent="0.25">
      <c r="B35" s="77"/>
      <c r="C35" s="149"/>
      <c r="D35" s="150"/>
      <c r="E35" s="8"/>
      <c r="F35" s="136" t="s">
        <v>77</v>
      </c>
      <c r="G35" s="137"/>
      <c r="H35" s="8"/>
      <c r="I35" s="136" t="s">
        <v>77</v>
      </c>
      <c r="J35" s="137"/>
      <c r="L35" s="136" t="s">
        <v>77</v>
      </c>
      <c r="M35" s="137"/>
      <c r="N35" s="8"/>
      <c r="O35" s="111" t="s">
        <v>66</v>
      </c>
      <c r="P35" s="112">
        <f>P34</f>
        <v>5</v>
      </c>
      <c r="Q35" s="113">
        <v>895</v>
      </c>
      <c r="R35" s="78"/>
      <c r="S35" s="17"/>
      <c r="T35" s="10">
        <v>445.0117588</v>
      </c>
      <c r="U35" s="11">
        <v>263.86752130000002</v>
      </c>
      <c r="V35" s="11">
        <v>181.1442375</v>
      </c>
      <c r="W35" s="12">
        <v>5.3901857250000003</v>
      </c>
      <c r="X35" s="12">
        <v>0.39018572499999998</v>
      </c>
      <c r="Y35" s="13">
        <v>5</v>
      </c>
      <c r="Z35" s="83"/>
      <c r="AA35" s="36">
        <f t="shared" si="0"/>
        <v>1.2112456847286348E-2</v>
      </c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9"/>
      <c r="AN35" s="67">
        <f t="shared" si="1"/>
        <v>2.6950928625000001</v>
      </c>
      <c r="AO35" s="65">
        <f t="shared" si="2"/>
        <v>356.00940704000004</v>
      </c>
      <c r="AP35" s="64">
        <f t="shared" si="3"/>
        <v>1.3475464312500001</v>
      </c>
      <c r="AQ35" s="65">
        <f t="shared" si="4"/>
        <v>400.51058291999999</v>
      </c>
      <c r="AR35" s="17"/>
      <c r="AS35" s="17"/>
      <c r="AT35" s="17"/>
      <c r="AU35" s="17"/>
      <c r="AV35" s="17"/>
      <c r="AW35" s="17"/>
      <c r="AX35" s="17"/>
      <c r="AY35" s="17"/>
      <c r="AZ35" s="9"/>
      <c r="BA35" s="7"/>
      <c r="BB35" s="12">
        <f t="shared" si="5"/>
        <v>0.73160372955650321</v>
      </c>
      <c r="BC35" s="11">
        <f t="shared" si="6"/>
        <v>2.648371486743816</v>
      </c>
      <c r="BD35" s="8"/>
      <c r="BE35" s="8"/>
      <c r="BF35" s="8"/>
      <c r="BG35" s="8"/>
      <c r="BH35" s="8"/>
      <c r="BI35" s="8"/>
      <c r="BJ35" s="8"/>
      <c r="BK35" s="8"/>
      <c r="BL35" s="9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</row>
    <row r="36" spans="2:90" x14ac:dyDescent="0.25">
      <c r="B36" s="77"/>
      <c r="C36" s="8"/>
      <c r="D36" s="8"/>
      <c r="E36" s="8"/>
      <c r="F36" s="8"/>
      <c r="G36" s="8"/>
      <c r="H36" s="8"/>
      <c r="I36" s="8"/>
      <c r="J36" s="8"/>
      <c r="L36" s="60"/>
      <c r="M36" s="8"/>
      <c r="N36" s="8"/>
      <c r="O36" s="87" t="s">
        <v>71</v>
      </c>
      <c r="P36" s="8">
        <f t="shared" ref="P36:P41" si="7">P35</f>
        <v>5</v>
      </c>
      <c r="Q36" s="56">
        <v>2078</v>
      </c>
      <c r="R36" s="78"/>
      <c r="S36" s="17"/>
      <c r="T36" s="10">
        <v>459.2343032</v>
      </c>
      <c r="U36" s="11">
        <v>267.42921050000001</v>
      </c>
      <c r="V36" s="11">
        <v>191.80509269999999</v>
      </c>
      <c r="W36" s="12">
        <v>5.9040899830000004</v>
      </c>
      <c r="X36" s="12">
        <v>0.40408998299999999</v>
      </c>
      <c r="Y36" s="13">
        <v>5.5</v>
      </c>
      <c r="Z36" s="83"/>
      <c r="AA36" s="36">
        <f t="shared" si="0"/>
        <v>1.2856378414808278E-2</v>
      </c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9"/>
      <c r="AN36" s="67">
        <f t="shared" si="1"/>
        <v>2.9520449915000002</v>
      </c>
      <c r="AO36" s="65">
        <f t="shared" si="2"/>
        <v>367.38744256000001</v>
      </c>
      <c r="AP36" s="64">
        <f t="shared" si="3"/>
        <v>1.4760224957500001</v>
      </c>
      <c r="AQ36" s="65">
        <f t="shared" si="4"/>
        <v>413.31087288000003</v>
      </c>
      <c r="AR36" s="17"/>
      <c r="AS36" s="17"/>
      <c r="AT36" s="17"/>
      <c r="AU36" s="17"/>
      <c r="AV36" s="17"/>
      <c r="AW36" s="17"/>
      <c r="AX36" s="17"/>
      <c r="AY36" s="17"/>
      <c r="AZ36" s="9"/>
      <c r="BA36" s="7"/>
      <c r="BB36" s="12">
        <f t="shared" si="5"/>
        <v>0.77115296785674758</v>
      </c>
      <c r="BC36" s="11">
        <f t="shared" si="6"/>
        <v>2.6620343208839392</v>
      </c>
      <c r="BD36" s="8"/>
      <c r="BE36" s="8"/>
      <c r="BF36" s="8"/>
      <c r="BG36" s="8"/>
      <c r="BH36" s="8"/>
      <c r="BI36" s="8"/>
      <c r="BJ36" s="8"/>
      <c r="BK36" s="8"/>
      <c r="BL36" s="9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</row>
    <row r="37" spans="2:90" ht="15.75" x14ac:dyDescent="0.3">
      <c r="B37" s="77"/>
      <c r="C37" s="139" t="s">
        <v>48</v>
      </c>
      <c r="D37" s="140"/>
      <c r="E37" s="8"/>
      <c r="F37" s="139" t="s">
        <v>76</v>
      </c>
      <c r="G37" s="140"/>
      <c r="I37" s="147" t="s">
        <v>62</v>
      </c>
      <c r="J37" s="135"/>
      <c r="L37" s="138" t="s">
        <v>118</v>
      </c>
      <c r="M37" s="135"/>
      <c r="N37" s="8"/>
      <c r="O37" s="7" t="s">
        <v>67</v>
      </c>
      <c r="P37" s="8">
        <f t="shared" si="7"/>
        <v>5</v>
      </c>
      <c r="Q37" s="56">
        <v>1872</v>
      </c>
      <c r="R37" s="78"/>
      <c r="S37" s="17"/>
      <c r="T37" s="10">
        <v>472.56027799999998</v>
      </c>
      <c r="U37" s="11">
        <v>270.47565400000002</v>
      </c>
      <c r="V37" s="11">
        <v>202.08462399999999</v>
      </c>
      <c r="W37" s="12">
        <v>6.4171998869999998</v>
      </c>
      <c r="X37" s="12">
        <v>0.41719988699999999</v>
      </c>
      <c r="Y37" s="13">
        <v>6</v>
      </c>
      <c r="Z37" s="83"/>
      <c r="AA37" s="36">
        <f t="shared" si="0"/>
        <v>1.3579643033390969E-2</v>
      </c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9"/>
      <c r="AN37" s="67">
        <f t="shared" si="1"/>
        <v>3.2085999434999999</v>
      </c>
      <c r="AO37" s="65">
        <f t="shared" si="2"/>
        <v>378.04822239999999</v>
      </c>
      <c r="AP37" s="64">
        <f t="shared" si="3"/>
        <v>1.6042999717499999</v>
      </c>
      <c r="AQ37" s="65">
        <f t="shared" si="4"/>
        <v>425.30425020000001</v>
      </c>
      <c r="AR37" s="17"/>
      <c r="AS37" s="17"/>
      <c r="AT37" s="17"/>
      <c r="AU37" s="17"/>
      <c r="AV37" s="17"/>
      <c r="AW37" s="17"/>
      <c r="AX37" s="17"/>
      <c r="AY37" s="17"/>
      <c r="AZ37" s="9"/>
      <c r="BA37" s="7"/>
      <c r="BB37" s="12">
        <f t="shared" si="5"/>
        <v>0.80734556718102779</v>
      </c>
      <c r="BC37" s="11">
        <f t="shared" si="6"/>
        <v>2.6744572133386155</v>
      </c>
      <c r="BD37" s="8"/>
      <c r="BE37" s="8"/>
      <c r="BF37" s="8"/>
      <c r="BG37" s="8"/>
      <c r="BH37" s="8"/>
      <c r="BI37" s="8"/>
      <c r="BJ37" s="8"/>
      <c r="BK37" s="8"/>
      <c r="BL37" s="9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</row>
    <row r="38" spans="2:90" x14ac:dyDescent="0.25">
      <c r="B38" s="77"/>
      <c r="C38" s="7" t="s">
        <v>12</v>
      </c>
      <c r="D38" s="9" t="s">
        <v>43</v>
      </c>
      <c r="E38" s="8"/>
      <c r="F38" s="7" t="s">
        <v>12</v>
      </c>
      <c r="G38" s="9" t="s">
        <v>43</v>
      </c>
      <c r="I38" s="7" t="s">
        <v>12</v>
      </c>
      <c r="J38" s="9" t="s">
        <v>43</v>
      </c>
      <c r="L38" s="7" t="s">
        <v>12</v>
      </c>
      <c r="M38" s="9" t="s">
        <v>43</v>
      </c>
      <c r="N38" s="8"/>
      <c r="O38" s="7" t="s">
        <v>68</v>
      </c>
      <c r="P38" s="8">
        <f t="shared" si="7"/>
        <v>5</v>
      </c>
      <c r="Q38" s="56">
        <v>612</v>
      </c>
      <c r="R38" s="78"/>
      <c r="S38" s="17"/>
      <c r="T38" s="10">
        <v>485.13793509999999</v>
      </c>
      <c r="U38" s="11">
        <v>273.11124460000002</v>
      </c>
      <c r="V38" s="11">
        <v>212.02669040000001</v>
      </c>
      <c r="W38" s="12">
        <v>6.9296414239999997</v>
      </c>
      <c r="X38" s="12">
        <v>0.42964142399999999</v>
      </c>
      <c r="Y38" s="13">
        <v>6.5</v>
      </c>
      <c r="Z38" s="83"/>
      <c r="AA38" s="36">
        <f t="shared" si="0"/>
        <v>1.4283858100215589E-2</v>
      </c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9"/>
      <c r="AN38" s="67">
        <f t="shared" si="1"/>
        <v>3.4648207119999999</v>
      </c>
      <c r="AO38" s="65">
        <f t="shared" si="2"/>
        <v>388.11034807999999</v>
      </c>
      <c r="AP38" s="64">
        <f t="shared" si="3"/>
        <v>1.7324103559999999</v>
      </c>
      <c r="AQ38" s="65">
        <f t="shared" si="4"/>
        <v>436.62414159000002</v>
      </c>
      <c r="AR38" s="17"/>
      <c r="AS38" s="17"/>
      <c r="AT38" s="17"/>
      <c r="AU38" s="17"/>
      <c r="AV38" s="17"/>
      <c r="AW38" s="17"/>
      <c r="AX38" s="17"/>
      <c r="AY38" s="17"/>
      <c r="AZ38" s="9"/>
      <c r="BA38" s="7"/>
      <c r="BB38" s="12">
        <f t="shared" si="5"/>
        <v>0.84071076251842225</v>
      </c>
      <c r="BC38" s="11">
        <f t="shared" si="6"/>
        <v>2.6858652353773658</v>
      </c>
      <c r="BD38" s="8"/>
      <c r="BE38" s="8"/>
      <c r="BF38" s="8"/>
      <c r="BG38" s="8"/>
      <c r="BH38" s="8"/>
      <c r="BI38" s="8"/>
      <c r="BJ38" s="8"/>
      <c r="BK38" s="8"/>
      <c r="BL38" s="9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</row>
    <row r="39" spans="2:90" x14ac:dyDescent="0.25">
      <c r="B39" s="77"/>
      <c r="C39" s="30" t="s">
        <v>44</v>
      </c>
      <c r="D39" s="9" t="s">
        <v>15</v>
      </c>
      <c r="E39" s="8"/>
      <c r="F39" s="30" t="s">
        <v>44</v>
      </c>
      <c r="G39" s="9" t="s">
        <v>15</v>
      </c>
      <c r="I39" s="31" t="s">
        <v>44</v>
      </c>
      <c r="J39" s="9" t="s">
        <v>15</v>
      </c>
      <c r="L39" s="31" t="s">
        <v>44</v>
      </c>
      <c r="M39" s="9" t="s">
        <v>15</v>
      </c>
      <c r="N39" s="8"/>
      <c r="O39" s="7" t="s">
        <v>70</v>
      </c>
      <c r="P39" s="8">
        <f t="shared" si="7"/>
        <v>5</v>
      </c>
      <c r="Q39" s="56">
        <v>1339</v>
      </c>
      <c r="R39" s="78"/>
      <c r="S39" s="17"/>
      <c r="T39" s="10">
        <v>497.0810874</v>
      </c>
      <c r="U39" s="11">
        <v>275.41393390000002</v>
      </c>
      <c r="V39" s="11">
        <v>221.66715350000001</v>
      </c>
      <c r="W39" s="12">
        <v>7.4415119240000003</v>
      </c>
      <c r="X39" s="12">
        <v>0.441511924</v>
      </c>
      <c r="Y39" s="13">
        <v>7</v>
      </c>
      <c r="Z39" s="83"/>
      <c r="AA39" s="36">
        <f t="shared" si="0"/>
        <v>1.4970418534575694E-2</v>
      </c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9"/>
      <c r="AN39" s="67">
        <f t="shared" si="1"/>
        <v>3.7207559620000001</v>
      </c>
      <c r="AO39" s="65">
        <f t="shared" si="2"/>
        <v>397.66486992</v>
      </c>
      <c r="AP39" s="64">
        <f t="shared" si="3"/>
        <v>1.8603779810000001</v>
      </c>
      <c r="AQ39" s="65">
        <f t="shared" si="4"/>
        <v>447.37297866</v>
      </c>
      <c r="AR39" s="17"/>
      <c r="AS39" s="17"/>
      <c r="AT39" s="17"/>
      <c r="AU39" s="17"/>
      <c r="AV39" s="17"/>
      <c r="AW39" s="17"/>
      <c r="AX39" s="17"/>
      <c r="AY39" s="17"/>
      <c r="AZ39" s="9"/>
      <c r="BA39" s="7"/>
      <c r="BB39" s="12">
        <f t="shared" si="5"/>
        <v>0.87166118198963649</v>
      </c>
      <c r="BC39" s="11">
        <f t="shared" si="6"/>
        <v>2.6964272397150002</v>
      </c>
      <c r="BD39" s="8"/>
      <c r="BE39" s="8"/>
      <c r="BF39" s="8"/>
      <c r="BG39" s="8"/>
      <c r="BH39" s="8"/>
      <c r="BI39" s="8"/>
      <c r="BJ39" s="8"/>
      <c r="BK39" s="8"/>
      <c r="BL39" s="9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</row>
    <row r="40" spans="2:90" x14ac:dyDescent="0.25">
      <c r="B40" s="77"/>
      <c r="C40" s="24">
        <f>AS10</f>
        <v>9.9945249940000007</v>
      </c>
      <c r="D40" s="56">
        <f>AT10</f>
        <v>549.85488989999999</v>
      </c>
      <c r="E40" s="8"/>
      <c r="F40" s="24" t="str">
        <f>AV10</f>
        <v>no fit</v>
      </c>
      <c r="G40" s="56">
        <f>AW10</f>
        <v>0</v>
      </c>
      <c r="I40" s="24">
        <v>5.3</v>
      </c>
      <c r="J40" s="56">
        <v>430</v>
      </c>
      <c r="L40" s="24">
        <f>W65</f>
        <v>30.785136690000002</v>
      </c>
      <c r="M40" s="56">
        <f>T65</f>
        <v>831.63219340000001</v>
      </c>
      <c r="N40" s="8"/>
      <c r="O40" s="7" t="s">
        <v>69</v>
      </c>
      <c r="P40" s="8">
        <f t="shared" si="7"/>
        <v>5</v>
      </c>
      <c r="Q40" s="56">
        <v>1452</v>
      </c>
      <c r="R40" s="78"/>
      <c r="S40" s="17"/>
      <c r="T40" s="10">
        <v>508.47890940000002</v>
      </c>
      <c r="U40" s="11">
        <v>277.44311069999998</v>
      </c>
      <c r="V40" s="11">
        <v>231.03579869999999</v>
      </c>
      <c r="W40" s="12">
        <v>7.952888111</v>
      </c>
      <c r="X40" s="12">
        <v>0.45288811099999998</v>
      </c>
      <c r="Y40" s="13">
        <v>7.5</v>
      </c>
      <c r="Z40" s="83"/>
      <c r="AA40" s="36">
        <f t="shared" si="0"/>
        <v>1.5640546665709947E-2</v>
      </c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9"/>
      <c r="AN40" s="67">
        <f t="shared" si="1"/>
        <v>3.9764440555</v>
      </c>
      <c r="AO40" s="65">
        <f t="shared" si="2"/>
        <v>406.78312752000005</v>
      </c>
      <c r="AP40" s="64">
        <f t="shared" si="3"/>
        <v>1.98822202775</v>
      </c>
      <c r="AQ40" s="65">
        <f t="shared" si="4"/>
        <v>457.63101846000001</v>
      </c>
      <c r="AR40" s="17"/>
      <c r="AS40" s="17"/>
      <c r="AT40" s="17"/>
      <c r="AU40" s="17"/>
      <c r="AV40" s="17"/>
      <c r="AW40" s="17"/>
      <c r="AX40" s="17"/>
      <c r="AY40" s="17"/>
      <c r="AZ40" s="9"/>
      <c r="BA40" s="7"/>
      <c r="BB40" s="12">
        <f t="shared" si="5"/>
        <v>0.90052487241665513</v>
      </c>
      <c r="BC40" s="11">
        <f t="shared" si="6"/>
        <v>2.7062729440411504</v>
      </c>
      <c r="BD40" s="8"/>
      <c r="BE40" s="8"/>
      <c r="BF40" s="8"/>
      <c r="BG40" s="8"/>
      <c r="BH40" s="8"/>
      <c r="BI40" s="8"/>
      <c r="BJ40" s="8"/>
      <c r="BK40" s="8"/>
      <c r="BL40" s="9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</row>
    <row r="41" spans="2:90" x14ac:dyDescent="0.25">
      <c r="B41" s="77"/>
      <c r="C41" s="25"/>
      <c r="D41" s="27"/>
      <c r="E41" s="8"/>
      <c r="F41" s="25"/>
      <c r="G41" s="27"/>
      <c r="I41" s="136" t="s">
        <v>77</v>
      </c>
      <c r="J41" s="137"/>
      <c r="L41" s="136"/>
      <c r="M41" s="137"/>
      <c r="N41" s="8"/>
      <c r="O41" s="110" t="s">
        <v>72</v>
      </c>
      <c r="P41" s="112">
        <f t="shared" si="7"/>
        <v>5</v>
      </c>
      <c r="Q41" s="113">
        <v>2868</v>
      </c>
      <c r="R41" s="78"/>
      <c r="S41" s="17"/>
      <c r="T41" s="10">
        <v>519.40251820000003</v>
      </c>
      <c r="U41" s="11">
        <v>279.24481989999998</v>
      </c>
      <c r="V41" s="11">
        <v>240.15769829999999</v>
      </c>
      <c r="W41" s="12">
        <v>8.4638315399999993</v>
      </c>
      <c r="X41" s="12">
        <v>0.46383153999999999</v>
      </c>
      <c r="Y41" s="13">
        <v>8</v>
      </c>
      <c r="Z41" s="83"/>
      <c r="AA41" s="36">
        <f t="shared" si="0"/>
        <v>1.6295322497340944E-2</v>
      </c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9"/>
      <c r="AN41" s="67">
        <f t="shared" si="1"/>
        <v>4.2319157699999996</v>
      </c>
      <c r="AO41" s="65">
        <f t="shared" si="2"/>
        <v>415.52201456000006</v>
      </c>
      <c r="AP41" s="64">
        <f t="shared" si="3"/>
        <v>2.1159578849999998</v>
      </c>
      <c r="AQ41" s="65">
        <f t="shared" si="4"/>
        <v>467.46226638000002</v>
      </c>
      <c r="AR41" s="17"/>
      <c r="AS41" s="17"/>
      <c r="AT41" s="17"/>
      <c r="AU41" s="17"/>
      <c r="AV41" s="17"/>
      <c r="AW41" s="17"/>
      <c r="AX41" s="17"/>
      <c r="AY41" s="17"/>
      <c r="AZ41" s="9"/>
      <c r="BA41" s="7"/>
      <c r="BB41" s="12">
        <f t="shared" si="5"/>
        <v>0.92756701079029535</v>
      </c>
      <c r="BC41" s="11">
        <f t="shared" si="6"/>
        <v>2.7155040508722466</v>
      </c>
      <c r="BD41" s="8"/>
      <c r="BE41" s="8"/>
      <c r="BF41" s="8"/>
      <c r="BG41" s="8"/>
      <c r="BH41" s="8"/>
      <c r="BI41" s="8"/>
      <c r="BJ41" s="8"/>
      <c r="BK41" s="8"/>
      <c r="BL41" s="9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</row>
    <row r="42" spans="2:90" x14ac:dyDescent="0.25">
      <c r="B42" s="77"/>
      <c r="C42" s="59" t="s">
        <v>49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25"/>
      <c r="P42" s="26"/>
      <c r="Q42" s="86"/>
      <c r="R42" s="78"/>
      <c r="S42" s="17"/>
      <c r="T42" s="10">
        <v>529.90951629999995</v>
      </c>
      <c r="U42" s="11">
        <v>280.8553129</v>
      </c>
      <c r="V42" s="11">
        <v>249.05420340000001</v>
      </c>
      <c r="W42" s="12">
        <v>8.9743923579999993</v>
      </c>
      <c r="X42" s="12">
        <v>0.47439235800000001</v>
      </c>
      <c r="Y42" s="13">
        <v>8.5</v>
      </c>
      <c r="Z42" s="83"/>
      <c r="AA42" s="36">
        <f t="shared" si="0"/>
        <v>1.693570710083132E-2</v>
      </c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9"/>
      <c r="AN42" s="67">
        <f t="shared" si="1"/>
        <v>4.4871961789999997</v>
      </c>
      <c r="AO42" s="65">
        <f t="shared" si="2"/>
        <v>423.92761303999998</v>
      </c>
      <c r="AP42" s="64">
        <f t="shared" si="3"/>
        <v>2.2435980894999998</v>
      </c>
      <c r="AQ42" s="65">
        <f t="shared" si="4"/>
        <v>476.91856466999997</v>
      </c>
      <c r="AR42" s="17"/>
      <c r="AS42" s="17"/>
      <c r="AT42" s="17"/>
      <c r="AU42" s="17"/>
      <c r="AV42" s="17"/>
      <c r="AW42" s="17"/>
      <c r="AX42" s="17"/>
      <c r="AY42" s="17"/>
      <c r="AZ42" s="9"/>
      <c r="BA42" s="7"/>
      <c r="BB42" s="12">
        <f t="shared" si="5"/>
        <v>0.95300505284909232</v>
      </c>
      <c r="BC42" s="11">
        <f t="shared" si="6"/>
        <v>2.7242017187962095</v>
      </c>
      <c r="BD42" s="8"/>
      <c r="BE42" s="8"/>
      <c r="BF42" s="8"/>
      <c r="BG42" s="8"/>
      <c r="BH42" s="8"/>
      <c r="BI42" s="8"/>
      <c r="BJ42" s="8"/>
      <c r="BK42" s="8"/>
      <c r="BL42" s="9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</row>
    <row r="43" spans="2:90" x14ac:dyDescent="0.25">
      <c r="B43" s="77"/>
      <c r="C43" s="8"/>
      <c r="D43" s="8"/>
      <c r="E43" s="8"/>
      <c r="F43" s="8"/>
      <c r="G43" s="18"/>
      <c r="H43" s="8"/>
      <c r="I43" s="8"/>
      <c r="J43" s="8"/>
      <c r="K43" s="8"/>
      <c r="L43" s="8"/>
      <c r="M43" s="8"/>
      <c r="N43" s="8"/>
      <c r="O43" s="8"/>
      <c r="P43" s="8"/>
      <c r="Q43" s="8"/>
      <c r="R43" s="78"/>
      <c r="S43" s="17"/>
      <c r="T43" s="10">
        <v>540.04720250000003</v>
      </c>
      <c r="U43" s="11">
        <v>282.3035218</v>
      </c>
      <c r="V43" s="11">
        <v>257.7436806</v>
      </c>
      <c r="W43" s="12">
        <v>9.4846119739999999</v>
      </c>
      <c r="X43" s="12">
        <v>0.484611974</v>
      </c>
      <c r="Y43" s="13">
        <v>9</v>
      </c>
      <c r="Z43" s="83"/>
      <c r="AA43" s="36">
        <f t="shared" si="0"/>
        <v>1.7562561068909525E-2</v>
      </c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9"/>
      <c r="AN43" s="67">
        <f t="shared" si="1"/>
        <v>4.7423059869999999</v>
      </c>
      <c r="AO43" s="65">
        <f t="shared" si="2"/>
        <v>432.03776200000004</v>
      </c>
      <c r="AP43" s="64">
        <f t="shared" si="3"/>
        <v>2.3711529935</v>
      </c>
      <c r="AQ43" s="65">
        <f t="shared" si="4"/>
        <v>486.04248225000003</v>
      </c>
      <c r="AR43" s="17"/>
      <c r="AS43" s="17"/>
      <c r="AT43" s="17"/>
      <c r="AU43" s="17"/>
      <c r="AV43" s="17"/>
      <c r="AW43" s="17"/>
      <c r="AX43" s="17"/>
      <c r="AY43" s="17"/>
      <c r="AZ43" s="9"/>
      <c r="BA43" s="7"/>
      <c r="BB43" s="12">
        <f t="shared" si="5"/>
        <v>0.97701956811896629</v>
      </c>
      <c r="BC43" s="11">
        <f t="shared" si="6"/>
        <v>2.7324317207292097</v>
      </c>
      <c r="BD43" s="8"/>
      <c r="BE43" s="8"/>
      <c r="BF43" s="8"/>
      <c r="BG43" s="8"/>
      <c r="BH43" s="8"/>
      <c r="BI43" s="8"/>
      <c r="BJ43" s="8"/>
      <c r="BK43" s="8"/>
      <c r="BL43" s="9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</row>
    <row r="44" spans="2:90" x14ac:dyDescent="0.25">
      <c r="B44" s="7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78"/>
      <c r="S44" s="17"/>
      <c r="T44" s="10">
        <v>549.85488989999999</v>
      </c>
      <c r="U44" s="11">
        <v>283.61281839999998</v>
      </c>
      <c r="V44" s="11">
        <v>266.24207139999999</v>
      </c>
      <c r="W44" s="12">
        <v>9.9945249940000007</v>
      </c>
      <c r="X44" s="12">
        <v>0.494524994</v>
      </c>
      <c r="Y44" s="13">
        <v>9.5</v>
      </c>
      <c r="Z44" s="83"/>
      <c r="AA44" s="36">
        <f t="shared" si="0"/>
        <v>1.8176659292450173E-2</v>
      </c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9"/>
      <c r="AN44" s="67">
        <f t="shared" si="1"/>
        <v>4.9972624970000004</v>
      </c>
      <c r="AO44" s="65">
        <f t="shared" si="2"/>
        <v>439.88391192</v>
      </c>
      <c r="AP44" s="64">
        <f t="shared" si="3"/>
        <v>2.4986312485000002</v>
      </c>
      <c r="AQ44" s="65">
        <f t="shared" si="4"/>
        <v>494.86940091000002</v>
      </c>
      <c r="AR44" s="17"/>
      <c r="AS44" s="17"/>
      <c r="AT44" s="17"/>
      <c r="AU44" s="17"/>
      <c r="AV44" s="17"/>
      <c r="AW44" s="17"/>
      <c r="AX44" s="17"/>
      <c r="AY44" s="17"/>
      <c r="AZ44" s="9"/>
      <c r="BA44" s="7"/>
      <c r="BB44" s="12">
        <f t="shared" si="5"/>
        <v>0.99976215839542781</v>
      </c>
      <c r="BC44" s="11">
        <f t="shared" si="6"/>
        <v>2.7402480916202099</v>
      </c>
      <c r="BD44" s="8"/>
      <c r="BE44" s="8"/>
      <c r="BF44" s="8"/>
      <c r="BG44" s="8"/>
      <c r="BH44" s="8"/>
      <c r="BI44" s="8"/>
      <c r="BJ44" s="8"/>
      <c r="BK44" s="8"/>
      <c r="BL44" s="9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</row>
    <row r="45" spans="2:90" x14ac:dyDescent="0.25">
      <c r="B45" s="7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78"/>
      <c r="S45" s="17"/>
      <c r="T45" s="10">
        <v>559.3656115</v>
      </c>
      <c r="U45" s="11">
        <v>284.80228970000002</v>
      </c>
      <c r="V45" s="11">
        <v>274.56332170000002</v>
      </c>
      <c r="W45" s="12">
        <v>10.504160649999999</v>
      </c>
      <c r="X45" s="12">
        <v>0.50416064900000002</v>
      </c>
      <c r="Y45" s="13">
        <v>10</v>
      </c>
      <c r="Z45" s="83"/>
      <c r="AA45" s="36">
        <f t="shared" si="0"/>
        <v>1.8778702934261447E-2</v>
      </c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9"/>
      <c r="AN45" s="67">
        <f t="shared" si="1"/>
        <v>5.2520803249999997</v>
      </c>
      <c r="AO45" s="65">
        <f t="shared" si="2"/>
        <v>447.49248920000002</v>
      </c>
      <c r="AP45" s="64">
        <f t="shared" si="3"/>
        <v>2.6260401624999998</v>
      </c>
      <c r="AQ45" s="65">
        <f t="shared" si="4"/>
        <v>503.42905035000001</v>
      </c>
      <c r="AR45" s="17"/>
      <c r="AS45" s="17"/>
      <c r="AT45" s="17"/>
      <c r="AU45" s="17"/>
      <c r="AV45" s="17"/>
      <c r="AW45" s="17"/>
      <c r="AX45" s="17"/>
      <c r="AY45" s="17"/>
      <c r="AZ45" s="9"/>
      <c r="BA45" s="7"/>
      <c r="BB45" s="12">
        <f t="shared" si="5"/>
        <v>1.0213613552058507</v>
      </c>
      <c r="BC45" s="11">
        <f t="shared" si="6"/>
        <v>2.7476957634390518</v>
      </c>
      <c r="BD45" s="8"/>
      <c r="BE45" s="8"/>
      <c r="BF45" s="8"/>
      <c r="BG45" s="8"/>
      <c r="BH45" s="8"/>
      <c r="BI45" s="8"/>
      <c r="BJ45" s="8"/>
      <c r="BK45" s="8"/>
      <c r="BL45" s="9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</row>
    <row r="46" spans="2:90" ht="15.75" thickBot="1" x14ac:dyDescent="0.3"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2"/>
      <c r="S46" s="17"/>
      <c r="T46" s="10">
        <v>577.60423530000003</v>
      </c>
      <c r="U46" s="11">
        <v>286.88207870000002</v>
      </c>
      <c r="V46" s="11">
        <v>290.72215649999998</v>
      </c>
      <c r="W46" s="12">
        <v>11.52269609</v>
      </c>
      <c r="X46" s="12">
        <v>0.52269609500000003</v>
      </c>
      <c r="Y46" s="13">
        <v>11</v>
      </c>
      <c r="Z46" s="83"/>
      <c r="AA46" s="36">
        <f t="shared" si="0"/>
        <v>1.9949119805216221E-2</v>
      </c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9"/>
      <c r="AN46" s="67">
        <f t="shared" si="1"/>
        <v>5.7613480450000001</v>
      </c>
      <c r="AO46" s="65">
        <f t="shared" si="2"/>
        <v>462.08338824000003</v>
      </c>
      <c r="AP46" s="64">
        <f t="shared" si="3"/>
        <v>2.8806740225</v>
      </c>
      <c r="AQ46" s="65">
        <f t="shared" si="4"/>
        <v>519.84381177</v>
      </c>
      <c r="AR46" s="17"/>
      <c r="AS46" s="17"/>
      <c r="AT46" s="17"/>
      <c r="AU46" s="17"/>
      <c r="AV46" s="17"/>
      <c r="AW46" s="17"/>
      <c r="AX46" s="17"/>
      <c r="AY46" s="17"/>
      <c r="AZ46" s="9"/>
      <c r="BA46" s="7"/>
      <c r="BB46" s="12">
        <f t="shared" si="5"/>
        <v>1.0615541075607438</v>
      </c>
      <c r="BC46" s="11">
        <f t="shared" si="6"/>
        <v>2.761630369050287</v>
      </c>
      <c r="BD46" s="8"/>
      <c r="BE46" s="8"/>
      <c r="BF46" s="8"/>
      <c r="BG46" s="8"/>
      <c r="BH46" s="8"/>
      <c r="BI46" s="8"/>
      <c r="BJ46" s="8"/>
      <c r="BK46" s="8"/>
      <c r="BL46" s="9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</row>
    <row r="47" spans="2:90" x14ac:dyDescent="0.2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0">
        <v>594.9431879</v>
      </c>
      <c r="U47" s="11">
        <v>288.6401755</v>
      </c>
      <c r="V47" s="11">
        <v>306.3030124</v>
      </c>
      <c r="W47" s="12">
        <v>12.540379590000001</v>
      </c>
      <c r="X47" s="12">
        <v>0.54037959199999996</v>
      </c>
      <c r="Y47" s="13">
        <v>12</v>
      </c>
      <c r="Z47" s="83"/>
      <c r="AA47" s="36">
        <f t="shared" si="0"/>
        <v>2.1078280825879175E-2</v>
      </c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9"/>
      <c r="AN47" s="67">
        <f t="shared" si="1"/>
        <v>6.2701897950000003</v>
      </c>
      <c r="AO47" s="65">
        <f t="shared" si="2"/>
        <v>475.95455032000001</v>
      </c>
      <c r="AP47" s="64">
        <f t="shared" si="3"/>
        <v>3.1350948975000001</v>
      </c>
      <c r="AQ47" s="65">
        <f t="shared" si="4"/>
        <v>535.44886911000003</v>
      </c>
      <c r="AR47" s="17"/>
      <c r="AS47" s="17"/>
      <c r="AT47" s="17"/>
      <c r="AU47" s="17"/>
      <c r="AV47" s="17"/>
      <c r="AW47" s="17"/>
      <c r="AX47" s="17"/>
      <c r="AY47" s="17"/>
      <c r="AZ47" s="9"/>
      <c r="BA47" s="7"/>
      <c r="BB47" s="12">
        <f t="shared" si="5"/>
        <v>1.0983106825351558</v>
      </c>
      <c r="BC47" s="11">
        <f t="shared" si="6"/>
        <v>2.7744754962167191</v>
      </c>
      <c r="BD47" s="8"/>
      <c r="BE47" s="8"/>
      <c r="BF47" s="8"/>
      <c r="BG47" s="8"/>
      <c r="BH47" s="8"/>
      <c r="BI47" s="8"/>
      <c r="BJ47" s="8"/>
      <c r="BK47" s="8"/>
      <c r="BL47" s="9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</row>
    <row r="48" spans="2:90" x14ac:dyDescent="0.25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0">
        <v>611.51826600000004</v>
      </c>
      <c r="U48" s="11">
        <v>290.1458988</v>
      </c>
      <c r="V48" s="11">
        <v>321.37236719999999</v>
      </c>
      <c r="W48" s="12">
        <v>13.557333870000001</v>
      </c>
      <c r="X48" s="12">
        <v>0.55733386699999998</v>
      </c>
      <c r="Y48" s="13">
        <v>13</v>
      </c>
      <c r="Z48" s="83"/>
      <c r="AA48" s="36">
        <f t="shared" si="0"/>
        <v>2.2169957340244028E-2</v>
      </c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9"/>
      <c r="AN48" s="67">
        <f t="shared" si="1"/>
        <v>6.7786669350000004</v>
      </c>
      <c r="AO48" s="65">
        <f t="shared" si="2"/>
        <v>489.21461280000005</v>
      </c>
      <c r="AP48" s="64">
        <f t="shared" si="3"/>
        <v>3.3893334675000002</v>
      </c>
      <c r="AQ48" s="65">
        <f t="shared" si="4"/>
        <v>550.3664394000001</v>
      </c>
      <c r="AR48" s="17"/>
      <c r="AS48" s="17"/>
      <c r="AT48" s="17"/>
      <c r="AU48" s="17"/>
      <c r="AV48" s="17"/>
      <c r="AW48" s="17"/>
      <c r="AX48" s="17"/>
      <c r="AY48" s="17"/>
      <c r="AZ48" s="9"/>
      <c r="BA48" s="7"/>
      <c r="BB48" s="12">
        <f t="shared" si="5"/>
        <v>1.1321742913457864</v>
      </c>
      <c r="BC48" s="11">
        <f t="shared" si="6"/>
        <v>2.7864094339062846</v>
      </c>
      <c r="BD48" s="8"/>
      <c r="BE48" s="8"/>
      <c r="BF48" s="8"/>
      <c r="BG48" s="8"/>
      <c r="BH48" s="8"/>
      <c r="BI48" s="8"/>
      <c r="BJ48" s="8"/>
      <c r="BK48" s="8"/>
      <c r="BL48" s="9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</row>
    <row r="49" spans="2:90" x14ac:dyDescent="0.25">
      <c r="B49" s="17"/>
      <c r="E49" s="17"/>
      <c r="F49" s="17"/>
      <c r="G49" s="17"/>
      <c r="H49" s="17"/>
      <c r="I49" s="17"/>
      <c r="J49" s="17"/>
      <c r="K49" s="17"/>
      <c r="L49" s="17"/>
      <c r="M49" s="17"/>
      <c r="S49" s="17"/>
      <c r="T49" s="10">
        <v>627.4345558</v>
      </c>
      <c r="U49" s="11">
        <v>291.44997890000002</v>
      </c>
      <c r="V49" s="11">
        <v>335.98457680000001</v>
      </c>
      <c r="W49" s="12">
        <v>14.57365471</v>
      </c>
      <c r="X49" s="12">
        <v>0.57365470699999999</v>
      </c>
      <c r="Y49" s="13">
        <v>14</v>
      </c>
      <c r="Z49" s="83"/>
      <c r="AA49" s="36">
        <f t="shared" si="0"/>
        <v>2.32273702098191E-2</v>
      </c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9"/>
      <c r="AN49" s="67">
        <f t="shared" si="1"/>
        <v>7.2868273549999998</v>
      </c>
      <c r="AO49" s="65">
        <f t="shared" si="2"/>
        <v>501.94764464000002</v>
      </c>
      <c r="AP49" s="64">
        <f t="shared" si="3"/>
        <v>3.6434136774999999</v>
      </c>
      <c r="AQ49" s="65">
        <f t="shared" si="4"/>
        <v>564.69110022000007</v>
      </c>
      <c r="AR49" s="17"/>
      <c r="AS49" s="17"/>
      <c r="AT49" s="17"/>
      <c r="AU49" s="17"/>
      <c r="AV49" s="17"/>
      <c r="AW49" s="17"/>
      <c r="AX49" s="17"/>
      <c r="AY49" s="17"/>
      <c r="AZ49" s="9"/>
      <c r="BA49" s="7"/>
      <c r="BB49" s="12">
        <f t="shared" si="5"/>
        <v>1.1635684756788183</v>
      </c>
      <c r="BC49" s="11">
        <f t="shared" si="6"/>
        <v>2.7975684336795235</v>
      </c>
      <c r="BD49" s="8"/>
      <c r="BE49" s="8"/>
      <c r="BF49" s="8"/>
      <c r="BG49" s="8"/>
      <c r="BH49" s="8"/>
      <c r="BI49" s="8"/>
      <c r="BJ49" s="8"/>
      <c r="BK49" s="8"/>
      <c r="BL49" s="9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</row>
    <row r="50" spans="2:90" x14ac:dyDescent="0.25">
      <c r="B50" s="17"/>
      <c r="E50" s="17"/>
      <c r="F50" s="17"/>
      <c r="G50" s="17"/>
      <c r="H50" s="17"/>
      <c r="I50" s="17"/>
      <c r="J50" s="17"/>
      <c r="K50" s="17"/>
      <c r="L50" s="17"/>
      <c r="M50" s="17"/>
      <c r="S50" s="17"/>
      <c r="T50" s="10">
        <v>642.77518629999997</v>
      </c>
      <c r="U50" s="11">
        <v>292.5903988</v>
      </c>
      <c r="V50" s="11">
        <v>350.18478750000003</v>
      </c>
      <c r="W50" s="12">
        <v>15.58941849</v>
      </c>
      <c r="X50" s="12">
        <v>0.58941848799999996</v>
      </c>
      <c r="Y50" s="13">
        <v>15</v>
      </c>
      <c r="Z50" s="83"/>
      <c r="AA50" s="36">
        <f t="shared" si="0"/>
        <v>2.4253298543985814E-2</v>
      </c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7"/>
      <c r="AN50" s="67">
        <f t="shared" si="1"/>
        <v>7.794709245</v>
      </c>
      <c r="AO50" s="65">
        <f t="shared" si="2"/>
        <v>514.22014904000002</v>
      </c>
      <c r="AP50" s="64">
        <f t="shared" si="3"/>
        <v>3.8973546225</v>
      </c>
      <c r="AQ50" s="65">
        <f t="shared" si="4"/>
        <v>578.49766766999994</v>
      </c>
      <c r="AR50" s="17"/>
      <c r="AS50" s="17"/>
      <c r="AT50" s="17"/>
      <c r="AU50" s="17"/>
      <c r="AV50" s="17"/>
      <c r="AW50" s="17"/>
      <c r="AX50" s="17"/>
      <c r="AY50" s="17"/>
      <c r="AZ50" s="9"/>
      <c r="BA50" s="7"/>
      <c r="BB50" s="12">
        <f t="shared" si="5"/>
        <v>1.1928299156189694</v>
      </c>
      <c r="BC50" s="11">
        <f t="shared" si="6"/>
        <v>2.8080591029061948</v>
      </c>
      <c r="BD50" s="8"/>
      <c r="BE50" s="8"/>
      <c r="BF50" s="8"/>
      <c r="BG50" s="8"/>
      <c r="BH50" s="8"/>
      <c r="BI50" s="8"/>
      <c r="BJ50" s="8"/>
      <c r="BK50" s="8"/>
      <c r="BL50" s="9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</row>
    <row r="51" spans="2:90" x14ac:dyDescent="0.25">
      <c r="S51" s="17"/>
      <c r="T51" s="10">
        <v>657.60716400000001</v>
      </c>
      <c r="U51" s="11">
        <v>293.59616210000002</v>
      </c>
      <c r="V51" s="11">
        <v>364.0110019</v>
      </c>
      <c r="W51" s="12">
        <v>16.60468723</v>
      </c>
      <c r="X51" s="12">
        <v>0.60468723000000002</v>
      </c>
      <c r="Y51" s="13">
        <v>16</v>
      </c>
      <c r="Z51" s="83"/>
      <c r="AA51" s="58">
        <f t="shared" si="0"/>
        <v>2.5250161705963409E-2</v>
      </c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67">
        <f t="shared" si="1"/>
        <v>8.3023436149999998</v>
      </c>
      <c r="AO51" s="65">
        <f t="shared" si="2"/>
        <v>526.08573120000005</v>
      </c>
      <c r="AP51" s="64">
        <f t="shared" si="3"/>
        <v>4.1511718074999999</v>
      </c>
      <c r="AQ51" s="65">
        <f t="shared" si="4"/>
        <v>591.84644760000003</v>
      </c>
      <c r="AR51" s="17"/>
      <c r="AS51" s="17"/>
      <c r="AT51" s="17"/>
      <c r="AU51" s="17"/>
      <c r="AV51" s="17"/>
      <c r="AW51" s="17"/>
      <c r="AX51" s="17"/>
      <c r="AY51" s="17"/>
      <c r="AZ51" s="9"/>
      <c r="BA51" s="7"/>
      <c r="BB51" s="12">
        <f t="shared" si="5"/>
        <v>1.220230699533055</v>
      </c>
      <c r="BC51" s="11">
        <f t="shared" si="6"/>
        <v>2.817966535780049</v>
      </c>
      <c r="BD51" s="8"/>
      <c r="BE51" s="8"/>
      <c r="BF51" s="8"/>
      <c r="BG51" s="8"/>
      <c r="BH51" s="8"/>
      <c r="BI51" s="8"/>
      <c r="BJ51" s="8"/>
      <c r="BK51" s="8"/>
      <c r="BL51" s="9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</row>
    <row r="52" spans="2:90" x14ac:dyDescent="0.25">
      <c r="S52" s="17"/>
      <c r="T52" s="10">
        <v>671.98538140000005</v>
      </c>
      <c r="U52" s="11">
        <v>294.48979939999998</v>
      </c>
      <c r="V52" s="11">
        <v>377.49558200000001</v>
      </c>
      <c r="W52" s="12">
        <v>17.619512090000001</v>
      </c>
      <c r="X52" s="12">
        <v>0.61951208499999999</v>
      </c>
      <c r="Y52" s="13">
        <v>17</v>
      </c>
      <c r="Z52" s="83"/>
      <c r="AA52" s="58">
        <f t="shared" si="0"/>
        <v>2.6220082426930007E-2</v>
      </c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67">
        <f t="shared" si="1"/>
        <v>8.8097560450000003</v>
      </c>
      <c r="AO52" s="65">
        <f t="shared" si="2"/>
        <v>537.58830512000009</v>
      </c>
      <c r="AP52" s="64">
        <f t="shared" si="3"/>
        <v>4.4048780225000002</v>
      </c>
      <c r="AQ52" s="65">
        <f t="shared" si="4"/>
        <v>604.78684326000007</v>
      </c>
      <c r="AR52" s="17"/>
      <c r="AS52" s="17"/>
      <c r="AT52" s="17"/>
      <c r="AU52" s="17"/>
      <c r="AV52" s="17"/>
      <c r="AW52" s="17"/>
      <c r="AX52" s="17"/>
      <c r="AY52" s="17"/>
      <c r="AZ52" s="9"/>
      <c r="BA52" s="7"/>
      <c r="BB52" s="12">
        <f t="shared" si="5"/>
        <v>1.2459938779946158</v>
      </c>
      <c r="BC52" s="11">
        <f t="shared" si="6"/>
        <v>2.8273598253657757</v>
      </c>
      <c r="BD52" s="8"/>
      <c r="BE52" s="8"/>
      <c r="BF52" s="8"/>
      <c r="BG52" s="8"/>
      <c r="BH52" s="8"/>
      <c r="BI52" s="8"/>
      <c r="BJ52" s="8"/>
      <c r="BK52" s="8"/>
      <c r="BL52" s="9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</row>
    <row r="53" spans="2:90" x14ac:dyDescent="0.25">
      <c r="S53" s="17"/>
      <c r="T53" s="10">
        <v>685.95544559999996</v>
      </c>
      <c r="U53" s="11">
        <v>295.28907889999999</v>
      </c>
      <c r="V53" s="11">
        <v>390.66636670000003</v>
      </c>
      <c r="W53" s="12">
        <v>18.633935820000001</v>
      </c>
      <c r="X53" s="12">
        <v>0.63393582100000001</v>
      </c>
      <c r="Y53" s="13">
        <v>18</v>
      </c>
      <c r="Z53" s="83"/>
      <c r="AA53" s="58">
        <f t="shared" si="0"/>
        <v>2.716493606038952E-2</v>
      </c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67">
        <f t="shared" si="1"/>
        <v>9.3169679100000007</v>
      </c>
      <c r="AO53" s="65">
        <f t="shared" si="2"/>
        <v>548.76435647999995</v>
      </c>
      <c r="AP53" s="64">
        <f t="shared" si="3"/>
        <v>4.6584839550000003</v>
      </c>
      <c r="AQ53" s="65">
        <f t="shared" si="4"/>
        <v>617.35990103999995</v>
      </c>
      <c r="AR53" s="17"/>
      <c r="AS53" s="17"/>
      <c r="AT53" s="17"/>
      <c r="AU53" s="17"/>
      <c r="AV53" s="17"/>
      <c r="AW53" s="17"/>
      <c r="AX53" s="17"/>
      <c r="AY53" s="17"/>
      <c r="AZ53" s="9"/>
      <c r="BA53" s="7"/>
      <c r="BB53" s="12">
        <f t="shared" si="5"/>
        <v>1.2703045953351688</v>
      </c>
      <c r="BC53" s="11">
        <f t="shared" si="6"/>
        <v>2.8362959081871368</v>
      </c>
      <c r="BD53" s="8"/>
      <c r="BE53" s="8"/>
      <c r="BF53" s="8"/>
      <c r="BG53" s="8"/>
      <c r="BH53" s="8"/>
      <c r="BI53" s="8"/>
      <c r="BJ53" s="8"/>
      <c r="BK53" s="8"/>
      <c r="BL53" s="9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</row>
    <row r="54" spans="2:90" x14ac:dyDescent="0.25">
      <c r="S54" s="17"/>
      <c r="T54" s="10">
        <v>699.55572040000004</v>
      </c>
      <c r="U54" s="11">
        <v>296.00820199999998</v>
      </c>
      <c r="V54" s="11">
        <v>403.5475184</v>
      </c>
      <c r="W54" s="12">
        <v>19.647994629999999</v>
      </c>
      <c r="X54" s="12">
        <v>0.64799462500000005</v>
      </c>
      <c r="Y54" s="13">
        <v>19</v>
      </c>
      <c r="Z54" s="83"/>
      <c r="AA54" s="58">
        <f t="shared" si="0"/>
        <v>2.8086389771447288E-2</v>
      </c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67">
        <f t="shared" si="1"/>
        <v>9.8239973149999997</v>
      </c>
      <c r="AO54" s="65">
        <f t="shared" si="2"/>
        <v>559.64457632000006</v>
      </c>
      <c r="AP54" s="64">
        <f t="shared" si="3"/>
        <v>4.9119986574999999</v>
      </c>
      <c r="AQ54" s="65">
        <f t="shared" si="4"/>
        <v>629.60014836000005</v>
      </c>
      <c r="AR54" s="17"/>
      <c r="AS54" s="17"/>
      <c r="AT54" s="17"/>
      <c r="AU54" s="17"/>
      <c r="AV54" s="17"/>
      <c r="AW54" s="17"/>
      <c r="AX54" s="17"/>
      <c r="AY54" s="17"/>
      <c r="AZ54" s="9"/>
      <c r="BA54" s="7"/>
      <c r="BB54" s="12">
        <f t="shared" si="5"/>
        <v>1.2933182307639195</v>
      </c>
      <c r="BC54" s="11">
        <f t="shared" si="6"/>
        <v>2.8448223122495513</v>
      </c>
      <c r="BD54" s="8"/>
      <c r="BE54" s="8"/>
      <c r="BF54" s="8"/>
      <c r="BG54" s="8"/>
      <c r="BH54" s="8"/>
      <c r="BI54" s="8"/>
      <c r="BJ54" s="8"/>
      <c r="BK54" s="8"/>
      <c r="BL54" s="9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</row>
    <row r="55" spans="2:90" x14ac:dyDescent="0.25">
      <c r="S55" s="17"/>
      <c r="T55" s="10">
        <v>712.8188308</v>
      </c>
      <c r="U55" s="11">
        <v>296.65865550000001</v>
      </c>
      <c r="V55" s="11">
        <v>416.16017529999999</v>
      </c>
      <c r="W55" s="12">
        <v>20.661719439999999</v>
      </c>
      <c r="X55" s="12">
        <v>0.66171943700000002</v>
      </c>
      <c r="Y55" s="13">
        <v>20</v>
      </c>
      <c r="Z55" s="83"/>
      <c r="AA55" s="58">
        <f t="shared" si="0"/>
        <v>2.8985933798650144E-2</v>
      </c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67">
        <f t="shared" si="1"/>
        <v>10.330859719999999</v>
      </c>
      <c r="AO55" s="65">
        <f t="shared" si="2"/>
        <v>570.25506464</v>
      </c>
      <c r="AP55" s="64">
        <f t="shared" si="3"/>
        <v>5.1654298599999997</v>
      </c>
      <c r="AQ55" s="65">
        <f t="shared" si="4"/>
        <v>641.53694772000006</v>
      </c>
      <c r="AR55" s="17"/>
      <c r="AS55" s="17"/>
      <c r="AT55" s="17"/>
      <c r="AU55" s="17"/>
      <c r="AV55" s="17"/>
      <c r="AW55" s="17"/>
      <c r="AX55" s="17"/>
      <c r="AY55" s="17"/>
      <c r="AZ55" s="9"/>
      <c r="BA55" s="7"/>
      <c r="BB55" s="12">
        <f t="shared" si="5"/>
        <v>1.3151664600796145</v>
      </c>
      <c r="BC55" s="11">
        <f t="shared" si="6"/>
        <v>2.8529791640991142</v>
      </c>
      <c r="BD55" s="8"/>
      <c r="BE55" s="8"/>
      <c r="BF55" s="8"/>
      <c r="BG55" s="8"/>
      <c r="BH55" s="8"/>
      <c r="BI55" s="8"/>
      <c r="BJ55" s="8"/>
      <c r="BK55" s="8"/>
      <c r="BL55" s="9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</row>
    <row r="56" spans="2:90" x14ac:dyDescent="0.25">
      <c r="S56" s="17"/>
      <c r="T56" s="10">
        <v>725.77279190000002</v>
      </c>
      <c r="U56" s="11">
        <v>297.24983079999998</v>
      </c>
      <c r="V56" s="11">
        <v>428.52296109999997</v>
      </c>
      <c r="W56" s="12">
        <v>21.67513696</v>
      </c>
      <c r="X56" s="12">
        <v>0.67513695900000004</v>
      </c>
      <c r="Y56" s="13">
        <v>21</v>
      </c>
      <c r="Z56" s="83"/>
      <c r="AA56" s="58">
        <f t="shared" si="0"/>
        <v>2.986490703689329E-2</v>
      </c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67">
        <f t="shared" si="1"/>
        <v>10.83756848</v>
      </c>
      <c r="AO56" s="65">
        <f t="shared" si="2"/>
        <v>580.61823351999999</v>
      </c>
      <c r="AP56" s="64">
        <f t="shared" si="3"/>
        <v>5.4187842399999999</v>
      </c>
      <c r="AQ56" s="65">
        <f t="shared" si="4"/>
        <v>653.19551271</v>
      </c>
      <c r="AR56" s="17"/>
      <c r="AS56" s="17"/>
      <c r="AT56" s="17"/>
      <c r="AU56" s="17"/>
      <c r="AV56" s="17"/>
      <c r="AW56" s="17"/>
      <c r="AX56" s="17"/>
      <c r="AY56" s="17"/>
      <c r="AZ56" s="9"/>
      <c r="BA56" s="7"/>
      <c r="BB56" s="12">
        <f t="shared" si="5"/>
        <v>1.3359618503597506</v>
      </c>
      <c r="BC56" s="11">
        <f t="shared" si="6"/>
        <v>2.8608006831409525</v>
      </c>
      <c r="BD56" s="8"/>
      <c r="BE56" s="8"/>
      <c r="BF56" s="8"/>
      <c r="BG56" s="8"/>
      <c r="BH56" s="8"/>
      <c r="BI56" s="8"/>
      <c r="BJ56" s="8"/>
      <c r="BK56" s="8"/>
      <c r="BL56" s="9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</row>
    <row r="57" spans="2:90" x14ac:dyDescent="0.25">
      <c r="S57" s="17"/>
      <c r="T57" s="10">
        <v>738.44187020000004</v>
      </c>
      <c r="U57" s="11">
        <v>297.78948129999998</v>
      </c>
      <c r="V57" s="11">
        <v>440.65238890000001</v>
      </c>
      <c r="W57" s="12">
        <v>22.688270429999999</v>
      </c>
      <c r="X57" s="12">
        <v>0.68827042900000002</v>
      </c>
      <c r="Y57" s="13">
        <v>22</v>
      </c>
      <c r="Z57" s="83"/>
      <c r="AA57" s="58">
        <f t="shared" si="0"/>
        <v>3.0724517860634168E-2</v>
      </c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67">
        <f t="shared" si="1"/>
        <v>11.344135215</v>
      </c>
      <c r="AO57" s="65">
        <f t="shared" si="2"/>
        <v>590.75349616000005</v>
      </c>
      <c r="AP57" s="64">
        <f t="shared" si="3"/>
        <v>5.6720676074999998</v>
      </c>
      <c r="AQ57" s="65">
        <f t="shared" si="4"/>
        <v>664.5976831800001</v>
      </c>
      <c r="AR57" s="17"/>
      <c r="AS57" s="17"/>
      <c r="AT57" s="17"/>
      <c r="AU57" s="17"/>
      <c r="AV57" s="17"/>
      <c r="AW57" s="17"/>
      <c r="AX57" s="17"/>
      <c r="AY57" s="17"/>
      <c r="AZ57" s="9"/>
      <c r="BA57" s="7"/>
      <c r="BB57" s="12">
        <f t="shared" si="5"/>
        <v>1.3558013900525492</v>
      </c>
      <c r="BC57" s="11">
        <f t="shared" si="6"/>
        <v>2.86831631353422</v>
      </c>
      <c r="BD57" s="8"/>
      <c r="BE57" s="8"/>
      <c r="BF57" s="8"/>
      <c r="BG57" s="8"/>
      <c r="BH57" s="8"/>
      <c r="BI57" s="8"/>
      <c r="BJ57" s="8"/>
      <c r="BK57" s="8"/>
      <c r="BL57" s="9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</row>
    <row r="58" spans="2:90" x14ac:dyDescent="0.25">
      <c r="S58" s="17"/>
      <c r="T58" s="10">
        <v>750.84724900000003</v>
      </c>
      <c r="U58" s="11">
        <v>298.28406410000002</v>
      </c>
      <c r="V58" s="11">
        <v>452.56318479999999</v>
      </c>
      <c r="W58" s="12">
        <v>23.701140219999999</v>
      </c>
      <c r="X58" s="12">
        <v>0.70114021999999998</v>
      </c>
      <c r="Y58" s="13">
        <v>23</v>
      </c>
      <c r="Z58" s="83"/>
      <c r="AA58" s="58">
        <f t="shared" si="0"/>
        <v>3.1565861433954588E-2</v>
      </c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67">
        <f t="shared" si="1"/>
        <v>11.85057011</v>
      </c>
      <c r="AO58" s="65">
        <f t="shared" si="2"/>
        <v>600.67779920000009</v>
      </c>
      <c r="AP58" s="64">
        <f t="shared" si="3"/>
        <v>5.9252850549999998</v>
      </c>
      <c r="AQ58" s="65">
        <f t="shared" si="4"/>
        <v>675.76252410000006</v>
      </c>
      <c r="AR58" s="17"/>
      <c r="AS58" s="17"/>
      <c r="AT58" s="17"/>
      <c r="AU58" s="17"/>
      <c r="AV58" s="17"/>
      <c r="AW58" s="17"/>
      <c r="AX58" s="17"/>
      <c r="AY58" s="17"/>
      <c r="AZ58" s="9"/>
      <c r="BA58" s="7"/>
      <c r="BB58" s="12">
        <f t="shared" si="5"/>
        <v>1.3747692396532505</v>
      </c>
      <c r="BC58" s="11">
        <f t="shared" si="6"/>
        <v>2.8755515939097851</v>
      </c>
      <c r="BD58" s="8"/>
      <c r="BE58" s="8"/>
      <c r="BF58" s="8"/>
      <c r="BG58" s="8"/>
      <c r="BH58" s="8"/>
      <c r="BI58" s="8"/>
      <c r="BJ58" s="8"/>
      <c r="BK58" s="8"/>
      <c r="BL58" s="9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</row>
    <row r="59" spans="2:90" x14ac:dyDescent="0.25">
      <c r="S59" s="17"/>
      <c r="T59" s="10">
        <v>763.00755089999996</v>
      </c>
      <c r="U59" s="11">
        <v>298.7390006</v>
      </c>
      <c r="V59" s="11">
        <v>464.26855030000002</v>
      </c>
      <c r="W59" s="12">
        <v>24.713764309999998</v>
      </c>
      <c r="X59" s="12">
        <v>0.71376431399999996</v>
      </c>
      <c r="Y59" s="13">
        <v>24</v>
      </c>
      <c r="Z59" s="83"/>
      <c r="AA59" s="58">
        <f t="shared" si="0"/>
        <v>3.2389934124307233E-2</v>
      </c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67">
        <f t="shared" si="1"/>
        <v>12.356882154999999</v>
      </c>
      <c r="AO59" s="65">
        <f t="shared" si="2"/>
        <v>610.40604071999996</v>
      </c>
      <c r="AP59" s="64">
        <f t="shared" si="3"/>
        <v>6.1784410774999996</v>
      </c>
      <c r="AQ59" s="65">
        <f t="shared" si="4"/>
        <v>686.70679581000002</v>
      </c>
      <c r="AR59" s="17"/>
      <c r="AS59" s="17"/>
      <c r="AT59" s="17"/>
      <c r="AU59" s="17"/>
      <c r="AV59" s="17"/>
      <c r="AW59" s="17"/>
      <c r="AX59" s="17"/>
      <c r="AY59" s="17"/>
      <c r="AZ59" s="9"/>
      <c r="BA59" s="7"/>
      <c r="BB59" s="12">
        <f t="shared" si="5"/>
        <v>1.392938900584193</v>
      </c>
      <c r="BC59" s="11">
        <f t="shared" si="6"/>
        <v>2.8825288358552434</v>
      </c>
      <c r="BD59" s="8"/>
      <c r="BE59" s="8"/>
      <c r="BF59" s="8"/>
      <c r="BG59" s="8"/>
      <c r="BH59" s="8"/>
      <c r="BI59" s="8"/>
      <c r="BJ59" s="8"/>
      <c r="BK59" s="8"/>
      <c r="BL59" s="9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</row>
    <row r="60" spans="2:90" x14ac:dyDescent="0.25">
      <c r="S60" s="17"/>
      <c r="T60" s="10">
        <v>774.93925220000006</v>
      </c>
      <c r="U60" s="11">
        <v>299.15887579999998</v>
      </c>
      <c r="V60" s="11">
        <v>475.78037640000002</v>
      </c>
      <c r="W60" s="12">
        <v>25.726158680000001</v>
      </c>
      <c r="X60" s="12">
        <v>0.72615868299999997</v>
      </c>
      <c r="Y60" s="13">
        <v>25</v>
      </c>
      <c r="Z60" s="83"/>
      <c r="AA60" s="58">
        <f t="shared" si="0"/>
        <v>3.3197645630886778E-2</v>
      </c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67">
        <f t="shared" si="1"/>
        <v>12.863079340000001</v>
      </c>
      <c r="AO60" s="65">
        <f t="shared" si="2"/>
        <v>619.95140176000007</v>
      </c>
      <c r="AP60" s="64">
        <f t="shared" si="3"/>
        <v>6.4315396700000003</v>
      </c>
      <c r="AQ60" s="65">
        <f t="shared" si="4"/>
        <v>697.44532698000012</v>
      </c>
      <c r="AR60" s="17"/>
      <c r="AS60" s="17"/>
      <c r="AT60" s="17"/>
      <c r="AU60" s="17"/>
      <c r="AV60" s="17"/>
      <c r="AW60" s="17"/>
      <c r="AX60" s="17"/>
      <c r="AY60" s="17"/>
      <c r="AZ60" s="9"/>
      <c r="BA60" s="7"/>
      <c r="BB60" s="12">
        <f t="shared" si="5"/>
        <v>1.4103749440563609</v>
      </c>
      <c r="BC60" s="11">
        <f t="shared" si="6"/>
        <v>2.8892676593213227</v>
      </c>
      <c r="BD60" s="8"/>
      <c r="BE60" s="8"/>
      <c r="BF60" s="8"/>
      <c r="BG60" s="8"/>
      <c r="BH60" s="8"/>
      <c r="BI60" s="8"/>
      <c r="BJ60" s="8"/>
      <c r="BK60" s="8"/>
      <c r="BL60" s="9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</row>
    <row r="61" spans="2:90" x14ac:dyDescent="0.25">
      <c r="S61" s="17"/>
      <c r="T61" s="10">
        <v>786.65701479999996</v>
      </c>
      <c r="U61" s="11">
        <v>299.54759380000002</v>
      </c>
      <c r="V61" s="11">
        <v>487.109421</v>
      </c>
      <c r="W61" s="12">
        <v>26.73833759</v>
      </c>
      <c r="X61" s="12">
        <v>0.73833758699999996</v>
      </c>
      <c r="Y61" s="13">
        <v>26</v>
      </c>
      <c r="Z61" s="83"/>
      <c r="AA61" s="58">
        <f t="shared" si="0"/>
        <v>3.398982922283858E-2</v>
      </c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67">
        <f t="shared" si="1"/>
        <v>13.369168795</v>
      </c>
      <c r="AO61" s="65">
        <f t="shared" si="2"/>
        <v>629.32561183999997</v>
      </c>
      <c r="AP61" s="64">
        <f t="shared" si="3"/>
        <v>6.6845843975000001</v>
      </c>
      <c r="AQ61" s="65">
        <f t="shared" si="4"/>
        <v>707.99131332000002</v>
      </c>
      <c r="AR61" s="17"/>
      <c r="AS61" s="17"/>
      <c r="AT61" s="17"/>
      <c r="AU61" s="17"/>
      <c r="AV61" s="17"/>
      <c r="AW61" s="17"/>
      <c r="AX61" s="17"/>
      <c r="AY61" s="17"/>
      <c r="AZ61" s="9"/>
      <c r="BA61" s="7"/>
      <c r="BB61" s="12">
        <f t="shared" si="5"/>
        <v>1.427134402255323</v>
      </c>
      <c r="BC61" s="11">
        <f t="shared" si="6"/>
        <v>2.8957854197188992</v>
      </c>
      <c r="BD61" s="8"/>
      <c r="BE61" s="8"/>
      <c r="BF61" s="8"/>
      <c r="BG61" s="8"/>
      <c r="BH61" s="8"/>
      <c r="BI61" s="8"/>
      <c r="BJ61" s="8"/>
      <c r="BK61" s="8"/>
      <c r="BL61" s="9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</row>
    <row r="62" spans="2:90" x14ac:dyDescent="0.25">
      <c r="S62" s="17"/>
      <c r="T62" s="10">
        <v>798.17395550000003</v>
      </c>
      <c r="U62" s="11">
        <v>299.90849989999998</v>
      </c>
      <c r="V62" s="11">
        <v>498.2654556</v>
      </c>
      <c r="W62" s="12">
        <v>27.75031383</v>
      </c>
      <c r="X62" s="12">
        <v>0.75031382700000004</v>
      </c>
      <c r="Y62" s="13">
        <v>27</v>
      </c>
      <c r="Z62" s="83"/>
      <c r="AA62" s="58">
        <f t="shared" si="0"/>
        <v>3.4767250470627516E-2</v>
      </c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67">
        <f t="shared" si="1"/>
        <v>13.875156915</v>
      </c>
      <c r="AO62" s="65">
        <f t="shared" si="2"/>
        <v>638.53916440000012</v>
      </c>
      <c r="AP62" s="64">
        <f t="shared" si="3"/>
        <v>6.9375784574999999</v>
      </c>
      <c r="AQ62" s="65">
        <f t="shared" si="4"/>
        <v>718.35655995000002</v>
      </c>
      <c r="AR62" s="17"/>
      <c r="AS62" s="17"/>
      <c r="AT62" s="17"/>
      <c r="AU62" s="17"/>
      <c r="AV62" s="17"/>
      <c r="AW62" s="17"/>
      <c r="AX62" s="17"/>
      <c r="AY62" s="17"/>
      <c r="AZ62" s="9"/>
      <c r="BA62" s="7"/>
      <c r="BB62" s="12">
        <f t="shared" si="5"/>
        <v>1.4432678989493823</v>
      </c>
      <c r="BC62" s="11">
        <f t="shared" si="6"/>
        <v>2.9020975526046429</v>
      </c>
      <c r="BD62" s="8"/>
      <c r="BE62" s="8"/>
      <c r="BF62" s="8"/>
      <c r="BG62" s="8"/>
      <c r="BH62" s="8"/>
      <c r="BI62" s="8"/>
      <c r="BJ62" s="8"/>
      <c r="BK62" s="8"/>
      <c r="BL62" s="9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</row>
    <row r="63" spans="2:90" x14ac:dyDescent="0.25">
      <c r="S63" s="17"/>
      <c r="T63" s="10">
        <v>809.50186589999998</v>
      </c>
      <c r="U63" s="11">
        <v>300.24447670000001</v>
      </c>
      <c r="V63" s="11">
        <v>509.25738919999998</v>
      </c>
      <c r="W63" s="12">
        <v>28.762098949999999</v>
      </c>
      <c r="X63" s="12">
        <v>0.76209894700000003</v>
      </c>
      <c r="Y63" s="13">
        <v>28</v>
      </c>
      <c r="Z63" s="83"/>
      <c r="AA63" s="58">
        <f t="shared" si="0"/>
        <v>3.5530614766431018E-2</v>
      </c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67">
        <f t="shared" si="1"/>
        <v>14.381049474999999</v>
      </c>
      <c r="AO63" s="65">
        <f t="shared" si="2"/>
        <v>647.60149272000001</v>
      </c>
      <c r="AP63" s="64">
        <f t="shared" si="3"/>
        <v>7.1905247374999997</v>
      </c>
      <c r="AQ63" s="65">
        <f t="shared" si="4"/>
        <v>728.55167931000005</v>
      </c>
      <c r="AR63" s="17"/>
      <c r="AS63" s="17"/>
      <c r="AT63" s="17"/>
      <c r="AU63" s="17"/>
      <c r="AV63" s="17"/>
      <c r="AW63" s="17"/>
      <c r="AX63" s="17"/>
      <c r="AY63" s="17"/>
      <c r="AZ63" s="9"/>
      <c r="BA63" s="7"/>
      <c r="BB63" s="12">
        <f t="shared" si="5"/>
        <v>1.4588205760481461</v>
      </c>
      <c r="BC63" s="11">
        <f t="shared" si="6"/>
        <v>2.908217854138361</v>
      </c>
      <c r="BD63" s="8"/>
      <c r="BE63" s="8"/>
      <c r="BF63" s="8"/>
      <c r="BG63" s="8"/>
      <c r="BH63" s="8"/>
      <c r="BI63" s="8"/>
      <c r="BJ63" s="8"/>
      <c r="BK63" s="8"/>
      <c r="BL63" s="9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</row>
    <row r="64" spans="2:90" x14ac:dyDescent="0.25">
      <c r="S64" s="17"/>
      <c r="T64" s="10">
        <v>820.65139360000001</v>
      </c>
      <c r="U64" s="11">
        <v>300.55802169999998</v>
      </c>
      <c r="V64" s="11">
        <v>520.09337189999997</v>
      </c>
      <c r="W64" s="12">
        <v>29.773703399999999</v>
      </c>
      <c r="X64" s="12">
        <v>0.77370339899999996</v>
      </c>
      <c r="Y64" s="13">
        <v>29</v>
      </c>
      <c r="Z64" s="83"/>
      <c r="AA64" s="58">
        <f t="shared" si="0"/>
        <v>3.6280573739587443E-2</v>
      </c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67">
        <f t="shared" si="1"/>
        <v>14.886851699999999</v>
      </c>
      <c r="AO64" s="65">
        <f t="shared" si="2"/>
        <v>656.52111488000003</v>
      </c>
      <c r="AP64" s="64">
        <f t="shared" si="3"/>
        <v>7.4434258499999997</v>
      </c>
      <c r="AQ64" s="65">
        <f t="shared" si="4"/>
        <v>738.58625424000002</v>
      </c>
      <c r="AR64" s="17"/>
      <c r="AS64" s="17"/>
      <c r="AT64" s="17"/>
      <c r="AU64" s="17"/>
      <c r="AV64" s="17"/>
      <c r="AW64" s="17"/>
      <c r="AX64" s="17"/>
      <c r="AY64" s="17"/>
      <c r="AZ64" s="9"/>
      <c r="BA64" s="7"/>
      <c r="BB64" s="12">
        <f t="shared" si="5"/>
        <v>1.4738328576951585</v>
      </c>
      <c r="BC64" s="11">
        <f t="shared" si="6"/>
        <v>2.9141587113366856</v>
      </c>
      <c r="BD64" s="8"/>
      <c r="BE64" s="8"/>
      <c r="BF64" s="8"/>
      <c r="BG64" s="8"/>
      <c r="BH64" s="8"/>
      <c r="BI64" s="8"/>
      <c r="BJ64" s="8"/>
      <c r="BK64" s="8"/>
      <c r="BL64" s="9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</row>
    <row r="65" spans="19:90" x14ac:dyDescent="0.25">
      <c r="S65" s="17"/>
      <c r="T65" s="10">
        <v>831.63219340000001</v>
      </c>
      <c r="U65" s="11">
        <v>300.85130959999998</v>
      </c>
      <c r="V65" s="11">
        <v>530.78088379999997</v>
      </c>
      <c r="W65" s="12">
        <v>30.785136690000002</v>
      </c>
      <c r="X65" s="12">
        <v>0.78513668700000006</v>
      </c>
      <c r="Y65" s="13">
        <v>30</v>
      </c>
      <c r="Z65" s="83"/>
      <c r="AA65" s="58">
        <f t="shared" si="0"/>
        <v>3.7017730836200219E-2</v>
      </c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67">
        <f t="shared" si="1"/>
        <v>15.392568345000001</v>
      </c>
      <c r="AO65" s="65">
        <f t="shared" si="2"/>
        <v>665.3057547200001</v>
      </c>
      <c r="AP65" s="64">
        <f t="shared" si="3"/>
        <v>7.6962841725000004</v>
      </c>
      <c r="AQ65" s="65">
        <f t="shared" si="4"/>
        <v>748.46897406000005</v>
      </c>
      <c r="AR65" s="17"/>
      <c r="AS65" s="17"/>
      <c r="AT65" s="17"/>
      <c r="AU65" s="17"/>
      <c r="AV65" s="17"/>
      <c r="AW65" s="17"/>
      <c r="AX65" s="17"/>
      <c r="AY65" s="17"/>
      <c r="AZ65" s="9"/>
      <c r="BA65" s="7"/>
      <c r="BB65" s="12">
        <f t="shared" si="5"/>
        <v>1.488341086255613</v>
      </c>
      <c r="BC65" s="11">
        <f t="shared" si="6"/>
        <v>2.9199312930035299</v>
      </c>
      <c r="BD65" s="8"/>
      <c r="BE65" s="8"/>
      <c r="BF65" s="8"/>
      <c r="BG65" s="8"/>
      <c r="BH65" s="8"/>
      <c r="BI65" s="8"/>
      <c r="BJ65" s="8"/>
      <c r="BK65" s="8"/>
      <c r="BL65" s="9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</row>
    <row r="66" spans="19:90" x14ac:dyDescent="0.25">
      <c r="S66" s="17"/>
      <c r="T66" s="10">
        <v>842.45305280000002</v>
      </c>
      <c r="U66" s="11">
        <v>301.1262428</v>
      </c>
      <c r="V66" s="11">
        <v>541.32681000000002</v>
      </c>
      <c r="W66" s="12">
        <v>31.796407479999999</v>
      </c>
      <c r="X66" s="12">
        <v>0.79640748400000005</v>
      </c>
      <c r="Y66" s="13">
        <v>31</v>
      </c>
      <c r="Z66" s="83"/>
      <c r="AA66" s="58">
        <f t="shared" si="0"/>
        <v>3.7742646162086529E-2</v>
      </c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67">
        <f t="shared" si="1"/>
        <v>15.89820374</v>
      </c>
      <c r="AO66" s="65">
        <f t="shared" si="2"/>
        <v>673.96244224000009</v>
      </c>
      <c r="AP66" s="64">
        <f t="shared" si="3"/>
        <v>7.9491018699999998</v>
      </c>
      <c r="AQ66" s="65">
        <f t="shared" si="4"/>
        <v>758.20774752</v>
      </c>
      <c r="AR66" s="17"/>
      <c r="AS66" s="17"/>
      <c r="AT66" s="17"/>
      <c r="AU66" s="17"/>
      <c r="AV66" s="17"/>
      <c r="AW66" s="17"/>
      <c r="AX66" s="17"/>
      <c r="AY66" s="17"/>
      <c r="AZ66" s="9"/>
      <c r="BA66" s="7"/>
      <c r="BB66" s="12">
        <f t="shared" si="5"/>
        <v>1.5023780539545857</v>
      </c>
      <c r="BC66" s="11">
        <f t="shared" si="6"/>
        <v>2.9255457083825518</v>
      </c>
      <c r="BD66" s="8"/>
      <c r="BE66" s="8"/>
      <c r="BF66" s="8"/>
      <c r="BG66" s="8"/>
      <c r="BH66" s="8"/>
      <c r="BI66" s="8"/>
      <c r="BJ66" s="8"/>
      <c r="BK66" s="8"/>
      <c r="BL66" s="9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</row>
    <row r="67" spans="19:90" x14ac:dyDescent="0.25">
      <c r="S67" s="17"/>
      <c r="T67" s="10">
        <v>853.12199829999997</v>
      </c>
      <c r="U67" s="11">
        <v>301.38449229999998</v>
      </c>
      <c r="V67" s="11">
        <v>551.73750600000005</v>
      </c>
      <c r="W67" s="12">
        <v>32.80752373</v>
      </c>
      <c r="X67" s="12">
        <v>0.80752372900000002</v>
      </c>
      <c r="Y67" s="13">
        <v>32</v>
      </c>
      <c r="Z67" s="83"/>
      <c r="AA67" s="58">
        <f t="shared" si="0"/>
        <v>3.8455840777022431E-2</v>
      </c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67">
        <f t="shared" si="1"/>
        <v>16.403761865</v>
      </c>
      <c r="AO67" s="65">
        <f t="shared" si="2"/>
        <v>682.49759863999998</v>
      </c>
      <c r="AP67" s="64">
        <f t="shared" si="3"/>
        <v>8.2018809324999999</v>
      </c>
      <c r="AQ67" s="65">
        <f t="shared" si="4"/>
        <v>767.80979847000003</v>
      </c>
      <c r="AR67" s="17"/>
      <c r="AS67" s="17"/>
      <c r="AT67" s="17"/>
      <c r="AU67" s="17"/>
      <c r="AV67" s="17"/>
      <c r="AW67" s="17"/>
      <c r="AX67" s="17"/>
      <c r="AY67" s="17"/>
      <c r="AZ67" s="9"/>
      <c r="BA67" s="7"/>
      <c r="BB67" s="12">
        <f t="shared" si="5"/>
        <v>1.5159734516301275</v>
      </c>
      <c r="BC67" s="11">
        <f t="shared" si="6"/>
        <v>2.9310111406633674</v>
      </c>
      <c r="BD67" s="8"/>
      <c r="BE67" s="8"/>
      <c r="BF67" s="8"/>
      <c r="BG67" s="8"/>
      <c r="BH67" s="8"/>
      <c r="BI67" s="8"/>
      <c r="BJ67" s="8"/>
      <c r="BK67" s="8"/>
      <c r="BL67" s="9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</row>
    <row r="68" spans="19:90" x14ac:dyDescent="0.25">
      <c r="S68" s="17"/>
      <c r="T68" s="10">
        <v>863.64638579999996</v>
      </c>
      <c r="U68" s="11">
        <v>301.62753270000002</v>
      </c>
      <c r="V68" s="11">
        <v>562.0188531</v>
      </c>
      <c r="W68" s="12">
        <v>33.818492710000001</v>
      </c>
      <c r="X68" s="12">
        <v>0.81849271499999998</v>
      </c>
      <c r="Y68" s="13">
        <v>33</v>
      </c>
      <c r="Z68" s="83"/>
      <c r="AA68" s="58">
        <f t="shared" si="0"/>
        <v>3.9157800305820493E-2</v>
      </c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67">
        <f t="shared" si="1"/>
        <v>16.909246355000001</v>
      </c>
      <c r="AO68" s="65">
        <f t="shared" si="2"/>
        <v>690.91710864000004</v>
      </c>
      <c r="AP68" s="64">
        <f t="shared" si="3"/>
        <v>8.4546231775000003</v>
      </c>
      <c r="AQ68" s="65">
        <f t="shared" si="4"/>
        <v>777.28174721999994</v>
      </c>
      <c r="AR68" s="17"/>
      <c r="AS68" s="17"/>
      <c r="AT68" s="17"/>
      <c r="AU68" s="17"/>
      <c r="AV68" s="17"/>
      <c r="AW68" s="17"/>
      <c r="AX68" s="17"/>
      <c r="AY68" s="17"/>
      <c r="AZ68" s="9"/>
      <c r="BA68" s="7"/>
      <c r="BB68" s="12">
        <f t="shared" si="5"/>
        <v>1.5291542471908377</v>
      </c>
      <c r="BC68" s="11">
        <f t="shared" si="6"/>
        <v>2.9363359599196968</v>
      </c>
      <c r="BD68" s="8"/>
      <c r="BE68" s="8"/>
      <c r="BF68" s="8"/>
      <c r="BG68" s="8"/>
      <c r="BH68" s="8"/>
      <c r="BI68" s="8"/>
      <c r="BJ68" s="8"/>
      <c r="BK68" s="8"/>
      <c r="BL68" s="9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</row>
    <row r="69" spans="19:90" x14ac:dyDescent="0.25">
      <c r="S69" s="17"/>
      <c r="T69" s="10">
        <v>874.03297680000003</v>
      </c>
      <c r="U69" s="11">
        <v>301.85666939999999</v>
      </c>
      <c r="V69" s="11">
        <v>572.17630740000004</v>
      </c>
      <c r="W69" s="12">
        <v>34.829321159999999</v>
      </c>
      <c r="X69" s="12">
        <v>0.82932116099999997</v>
      </c>
      <c r="Y69" s="13">
        <v>34</v>
      </c>
      <c r="Z69" s="83"/>
      <c r="AA69" s="58">
        <f t="shared" si="0"/>
        <v>3.9848978338914313E-2</v>
      </c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67">
        <f t="shared" si="1"/>
        <v>17.41466058</v>
      </c>
      <c r="AO69" s="65">
        <f t="shared" si="2"/>
        <v>699.22638144000007</v>
      </c>
      <c r="AP69" s="64">
        <f t="shared" si="3"/>
        <v>8.7073302899999998</v>
      </c>
      <c r="AQ69" s="65">
        <f t="shared" si="4"/>
        <v>786.62967911999999</v>
      </c>
      <c r="AR69" s="17"/>
      <c r="AS69" s="17"/>
      <c r="AT69" s="17"/>
      <c r="AU69" s="17"/>
      <c r="AV69" s="17"/>
      <c r="AW69" s="17"/>
      <c r="AX69" s="17"/>
      <c r="AY69" s="17"/>
      <c r="AZ69" s="9"/>
      <c r="BA69" s="7"/>
      <c r="BB69" s="12">
        <f t="shared" si="5"/>
        <v>1.5419450099351488</v>
      </c>
      <c r="BC69" s="11">
        <f t="shared" si="6"/>
        <v>2.9415278186436633</v>
      </c>
      <c r="BD69" s="8"/>
      <c r="BE69" s="8"/>
      <c r="BF69" s="8"/>
      <c r="BG69" s="8"/>
      <c r="BH69" s="8"/>
      <c r="BI69" s="8"/>
      <c r="BJ69" s="8"/>
      <c r="BK69" s="8"/>
      <c r="BL69" s="9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</row>
    <row r="70" spans="19:90" x14ac:dyDescent="0.25">
      <c r="S70" s="17"/>
      <c r="T70" s="10">
        <v>884.28800469999999</v>
      </c>
      <c r="U70" s="11">
        <v>302.07306269999998</v>
      </c>
      <c r="V70" s="11">
        <v>582.21494199999995</v>
      </c>
      <c r="W70" s="12">
        <v>35.840015270000002</v>
      </c>
      <c r="X70" s="12">
        <v>0.84001527099999995</v>
      </c>
      <c r="Y70" s="13">
        <v>35</v>
      </c>
      <c r="Z70" s="83"/>
      <c r="AA70" s="58">
        <f t="shared" si="0"/>
        <v>4.0529799205134463E-2</v>
      </c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67">
        <f t="shared" si="1"/>
        <v>17.920007635000001</v>
      </c>
      <c r="AO70" s="65">
        <f t="shared" si="2"/>
        <v>707.43040375999999</v>
      </c>
      <c r="AP70" s="64">
        <f t="shared" si="3"/>
        <v>8.9600038175000005</v>
      </c>
      <c r="AQ70" s="65">
        <f t="shared" si="4"/>
        <v>795.85920423000005</v>
      </c>
      <c r="AR70" s="17"/>
      <c r="AS70" s="17"/>
      <c r="AT70" s="17"/>
      <c r="AU70" s="17"/>
      <c r="AV70" s="17"/>
      <c r="AW70" s="17"/>
      <c r="AX70" s="17"/>
      <c r="AY70" s="17"/>
      <c r="AZ70" s="9"/>
      <c r="BA70" s="7"/>
      <c r="BB70" s="12">
        <f t="shared" si="5"/>
        <v>1.5543681860256715</v>
      </c>
      <c r="BC70" s="11">
        <f t="shared" si="6"/>
        <v>2.9465937338832409</v>
      </c>
      <c r="BD70" s="8"/>
      <c r="BE70" s="8"/>
      <c r="BF70" s="8"/>
      <c r="BG70" s="8"/>
      <c r="BH70" s="8"/>
      <c r="BI70" s="8"/>
      <c r="BJ70" s="8"/>
      <c r="BK70" s="8"/>
      <c r="BL70" s="9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</row>
    <row r="71" spans="19:90" x14ac:dyDescent="0.25">
      <c r="S71" s="17"/>
      <c r="T71" s="10">
        <v>894.41723109999998</v>
      </c>
      <c r="U71" s="11">
        <v>302.2777471</v>
      </c>
      <c r="V71" s="11">
        <v>592.13948389999996</v>
      </c>
      <c r="W71" s="12">
        <v>36.850580790000002</v>
      </c>
      <c r="X71" s="12">
        <v>0.850580793</v>
      </c>
      <c r="Y71" s="13">
        <v>36</v>
      </c>
      <c r="Z71" s="83"/>
      <c r="AA71" s="58">
        <f t="shared" si="0"/>
        <v>4.1200660618623451E-2</v>
      </c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67">
        <f t="shared" si="1"/>
        <v>18.425290395000001</v>
      </c>
      <c r="AO71" s="65">
        <f t="shared" si="2"/>
        <v>715.53378487999998</v>
      </c>
      <c r="AP71" s="64">
        <f t="shared" si="3"/>
        <v>9.2126451975000005</v>
      </c>
      <c r="AQ71" s="65">
        <f t="shared" si="4"/>
        <v>804.97550798999998</v>
      </c>
      <c r="AR71" s="17"/>
      <c r="AS71" s="17"/>
      <c r="AT71" s="17"/>
      <c r="AU71" s="17"/>
      <c r="AV71" s="17"/>
      <c r="AW71" s="17"/>
      <c r="AX71" s="17"/>
      <c r="AY71" s="17"/>
      <c r="AZ71" s="9"/>
      <c r="BA71" s="7"/>
      <c r="BB71" s="12">
        <f t="shared" si="5"/>
        <v>1.5664443370228707</v>
      </c>
      <c r="BC71" s="11">
        <f t="shared" si="6"/>
        <v>2.9515401573799624</v>
      </c>
      <c r="BD71" s="8"/>
      <c r="BE71" s="8"/>
      <c r="BF71" s="8"/>
      <c r="BG71" s="8"/>
      <c r="BH71" s="8"/>
      <c r="BI71" s="8"/>
      <c r="BJ71" s="8"/>
      <c r="BK71" s="8"/>
      <c r="BL71" s="9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</row>
    <row r="72" spans="19:90" x14ac:dyDescent="0.25">
      <c r="S72" s="17"/>
      <c r="T72" s="10">
        <v>904.42599510000002</v>
      </c>
      <c r="U72" s="11">
        <v>302.47164839999999</v>
      </c>
      <c r="V72" s="11">
        <v>601.95434669999997</v>
      </c>
      <c r="W72" s="12">
        <v>37.861023060000001</v>
      </c>
      <c r="X72" s="12">
        <v>0.86102305999999995</v>
      </c>
      <c r="Y72" s="13">
        <v>37</v>
      </c>
      <c r="Z72" s="83"/>
      <c r="AA72" s="58">
        <f t="shared" si="0"/>
        <v>4.186193592966532E-2</v>
      </c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67">
        <f t="shared" si="1"/>
        <v>18.93051153</v>
      </c>
      <c r="AO72" s="65">
        <f t="shared" si="2"/>
        <v>723.54079608000006</v>
      </c>
      <c r="AP72" s="64">
        <f t="shared" si="3"/>
        <v>9.4652557650000002</v>
      </c>
      <c r="AQ72" s="65">
        <f t="shared" si="4"/>
        <v>813.98339558999999</v>
      </c>
      <c r="AR72" s="17"/>
      <c r="AS72" s="17"/>
      <c r="AT72" s="17"/>
      <c r="AU72" s="17"/>
      <c r="AV72" s="17"/>
      <c r="AW72" s="17"/>
      <c r="AX72" s="17"/>
      <c r="AY72" s="17"/>
      <c r="AZ72" s="9"/>
      <c r="BA72" s="7"/>
      <c r="BB72" s="12">
        <f t="shared" si="5"/>
        <v>1.5781923450559254</v>
      </c>
      <c r="BC72" s="11">
        <f t="shared" si="6"/>
        <v>2.9563730363869913</v>
      </c>
      <c r="BD72" s="8"/>
      <c r="BE72" s="8"/>
      <c r="BF72" s="8"/>
      <c r="BG72" s="8"/>
      <c r="BH72" s="8"/>
      <c r="BI72" s="8"/>
      <c r="BJ72" s="8"/>
      <c r="BK72" s="8"/>
      <c r="BL72" s="9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</row>
    <row r="73" spans="19:90" x14ac:dyDescent="0.25">
      <c r="S73" s="17"/>
      <c r="T73" s="10">
        <v>914.31925590000003</v>
      </c>
      <c r="U73" s="11">
        <v>302.65559689999998</v>
      </c>
      <c r="V73" s="11">
        <v>611.66365900000005</v>
      </c>
      <c r="W73" s="12">
        <v>38.871347040000003</v>
      </c>
      <c r="X73" s="12">
        <v>0.87134703800000002</v>
      </c>
      <c r="Y73" s="13">
        <v>38</v>
      </c>
      <c r="Z73" s="83"/>
      <c r="AA73" s="58">
        <f t="shared" ref="AA73:AA115" si="8">W73/T73</f>
        <v>4.251397615129239E-2</v>
      </c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67">
        <f t="shared" ref="AN73:AN115" si="9">0.5*W73</f>
        <v>19.435673520000002</v>
      </c>
      <c r="AO73" s="65">
        <f t="shared" ref="AO73:AO115" si="10">0.8*T73</f>
        <v>731.45540472000005</v>
      </c>
      <c r="AP73" s="64">
        <f t="shared" ref="AP73:AP115" si="11">0.25*W73</f>
        <v>9.7178367600000009</v>
      </c>
      <c r="AQ73" s="65">
        <f t="shared" ref="AQ73:AQ115" si="12">0.9*T73</f>
        <v>822.88733031000004</v>
      </c>
      <c r="AR73" s="17"/>
      <c r="AS73" s="17"/>
      <c r="AT73" s="17"/>
      <c r="AU73" s="17"/>
      <c r="AV73" s="17"/>
      <c r="AW73" s="17"/>
      <c r="AX73" s="17"/>
      <c r="AY73" s="17"/>
      <c r="AZ73" s="9"/>
      <c r="BA73" s="7"/>
      <c r="BB73" s="12">
        <f t="shared" si="5"/>
        <v>1.5896295908474316</v>
      </c>
      <c r="BC73" s="11">
        <f t="shared" si="6"/>
        <v>2.9610978662658205</v>
      </c>
      <c r="BD73" s="8"/>
      <c r="BE73" s="8"/>
      <c r="BF73" s="8"/>
      <c r="BG73" s="8"/>
      <c r="BH73" s="8"/>
      <c r="BI73" s="8"/>
      <c r="BJ73" s="8"/>
      <c r="BK73" s="8"/>
      <c r="BL73" s="9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</row>
    <row r="74" spans="19:90" x14ac:dyDescent="0.25">
      <c r="S74" s="17"/>
      <c r="T74" s="10">
        <v>924.10163</v>
      </c>
      <c r="U74" s="11">
        <v>302.83033990000001</v>
      </c>
      <c r="V74" s="11">
        <v>621.27129000000002</v>
      </c>
      <c r="W74" s="12">
        <v>39.881557350000001</v>
      </c>
      <c r="X74" s="12">
        <v>0.88155735199999996</v>
      </c>
      <c r="Y74" s="13">
        <v>39</v>
      </c>
      <c r="Z74" s="83"/>
      <c r="AA74" s="58">
        <f t="shared" si="8"/>
        <v>4.3157111788667664E-2</v>
      </c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67">
        <f t="shared" si="9"/>
        <v>19.940778675000001</v>
      </c>
      <c r="AO74" s="65">
        <f t="shared" si="10"/>
        <v>739.28130400000009</v>
      </c>
      <c r="AP74" s="64">
        <f t="shared" si="11"/>
        <v>9.9703893375000003</v>
      </c>
      <c r="AQ74" s="65">
        <f t="shared" si="12"/>
        <v>831.69146699999999</v>
      </c>
      <c r="AR74" s="17"/>
      <c r="AS74" s="17"/>
      <c r="AT74" s="17"/>
      <c r="AU74" s="17"/>
      <c r="AV74" s="17"/>
      <c r="AW74" s="17"/>
      <c r="AX74" s="17"/>
      <c r="AY74" s="17"/>
      <c r="AZ74" s="9"/>
      <c r="BA74" s="7"/>
      <c r="BB74" s="12">
        <f t="shared" si="5"/>
        <v>1.6007721089000426</v>
      </c>
      <c r="BC74" s="11">
        <f t="shared" si="6"/>
        <v>2.9657197362861871</v>
      </c>
      <c r="BD74" s="8"/>
      <c r="BE74" s="8"/>
      <c r="BF74" s="8"/>
      <c r="BG74" s="8"/>
      <c r="BH74" s="8"/>
      <c r="BI74" s="8"/>
      <c r="BJ74" s="8"/>
      <c r="BK74" s="8"/>
      <c r="BL74" s="9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</row>
    <row r="75" spans="19:90" x14ac:dyDescent="0.25">
      <c r="S75" s="17"/>
      <c r="T75" s="10">
        <v>933.777424</v>
      </c>
      <c r="U75" s="11">
        <v>302.99655189999999</v>
      </c>
      <c r="V75" s="11">
        <v>630.78087200000004</v>
      </c>
      <c r="W75" s="12">
        <v>40.891658329999999</v>
      </c>
      <c r="X75" s="12">
        <v>0.891658328</v>
      </c>
      <c r="Y75" s="13">
        <v>40</v>
      </c>
      <c r="Z75" s="83"/>
      <c r="AA75" s="58">
        <f t="shared" si="8"/>
        <v>4.3791654498170858E-2</v>
      </c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67">
        <f t="shared" si="9"/>
        <v>20.445829164999999</v>
      </c>
      <c r="AO75" s="65">
        <f t="shared" si="10"/>
        <v>747.02193920000002</v>
      </c>
      <c r="AP75" s="64">
        <f t="shared" si="11"/>
        <v>10.2229145825</v>
      </c>
      <c r="AQ75" s="65">
        <f t="shared" si="12"/>
        <v>840.39968160000001</v>
      </c>
      <c r="AR75" s="17"/>
      <c r="AS75" s="17"/>
      <c r="AT75" s="17"/>
      <c r="AU75" s="17"/>
      <c r="AV75" s="17"/>
      <c r="AW75" s="17"/>
      <c r="AX75" s="17"/>
      <c r="AY75" s="17"/>
      <c r="AZ75" s="9"/>
      <c r="BA75" s="7"/>
      <c r="BB75" s="12">
        <f t="shared" si="5"/>
        <v>1.6116347233927886</v>
      </c>
      <c r="BC75" s="11">
        <f t="shared" si="6"/>
        <v>2.970243369754622</v>
      </c>
      <c r="BD75" s="8"/>
      <c r="BE75" s="8"/>
      <c r="BF75" s="8"/>
      <c r="BG75" s="8"/>
      <c r="BH75" s="8"/>
      <c r="BI75" s="8"/>
      <c r="BJ75" s="8"/>
      <c r="BK75" s="8"/>
      <c r="BL75" s="9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</row>
    <row r="76" spans="19:90" x14ac:dyDescent="0.25">
      <c r="S76" s="17"/>
      <c r="T76" s="10">
        <v>943.35066319999999</v>
      </c>
      <c r="U76" s="11">
        <v>303.15484279999998</v>
      </c>
      <c r="V76" s="11">
        <v>640.19582030000004</v>
      </c>
      <c r="W76" s="12">
        <v>41.901654010000001</v>
      </c>
      <c r="X76" s="12">
        <v>0.90165401099999998</v>
      </c>
      <c r="Y76" s="13">
        <v>41</v>
      </c>
      <c r="Z76" s="83"/>
      <c r="AA76" s="58">
        <f t="shared" si="8"/>
        <v>4.4417898502199307E-2</v>
      </c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67">
        <f t="shared" si="9"/>
        <v>20.950827005000001</v>
      </c>
      <c r="AO76" s="65">
        <f t="shared" si="10"/>
        <v>754.68053056000008</v>
      </c>
      <c r="AP76" s="64">
        <f t="shared" si="11"/>
        <v>10.4754135025</v>
      </c>
      <c r="AQ76" s="65">
        <f t="shared" si="12"/>
        <v>849.01559687999998</v>
      </c>
      <c r="AR76" s="17"/>
      <c r="AS76" s="17"/>
      <c r="AT76" s="17"/>
      <c r="AU76" s="17"/>
      <c r="AV76" s="17"/>
      <c r="AW76" s="17"/>
      <c r="AX76" s="17"/>
      <c r="AY76" s="17"/>
      <c r="AZ76" s="9"/>
      <c r="BA76" s="7"/>
      <c r="BB76" s="12">
        <f t="shared" si="5"/>
        <v>1.6222311664803366</v>
      </c>
      <c r="BC76" s="11">
        <f t="shared" si="6"/>
        <v>2.9746731591046287</v>
      </c>
      <c r="BD76" s="8"/>
      <c r="BE76" s="8"/>
      <c r="BF76" s="8"/>
      <c r="BG76" s="8"/>
      <c r="BH76" s="8"/>
      <c r="BI76" s="8"/>
      <c r="BJ76" s="8"/>
      <c r="BK76" s="8"/>
      <c r="BL76" s="9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</row>
    <row r="77" spans="19:90" x14ac:dyDescent="0.25">
      <c r="S77" s="17"/>
      <c r="T77" s="10">
        <v>952.82511720000002</v>
      </c>
      <c r="U77" s="11">
        <v>303.30576589999998</v>
      </c>
      <c r="V77" s="11">
        <v>649.51935130000004</v>
      </c>
      <c r="W77" s="12">
        <v>42.911548199999999</v>
      </c>
      <c r="X77" s="12">
        <v>0.91154819799999998</v>
      </c>
      <c r="Y77" s="13">
        <v>42</v>
      </c>
      <c r="Z77" s="83"/>
      <c r="AA77" s="58">
        <f t="shared" si="8"/>
        <v>4.5036121975983522E-2</v>
      </c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67">
        <f t="shared" si="9"/>
        <v>21.455774099999999</v>
      </c>
      <c r="AO77" s="65">
        <f t="shared" si="10"/>
        <v>762.26009376000002</v>
      </c>
      <c r="AP77" s="64">
        <f t="shared" si="11"/>
        <v>10.72788705</v>
      </c>
      <c r="AQ77" s="65">
        <f t="shared" si="12"/>
        <v>857.54260548000002</v>
      </c>
      <c r="AR77" s="17"/>
      <c r="AS77" s="17"/>
      <c r="AT77" s="17"/>
      <c r="AU77" s="17"/>
      <c r="AV77" s="17"/>
      <c r="AW77" s="17"/>
      <c r="AX77" s="17"/>
      <c r="AY77" s="17"/>
      <c r="AZ77" s="9"/>
      <c r="BA77" s="7"/>
      <c r="BB77" s="12">
        <f t="shared" si="5"/>
        <v>1.6325741836677796</v>
      </c>
      <c r="BC77" s="11">
        <f t="shared" si="6"/>
        <v>2.9790131969608509</v>
      </c>
      <c r="BD77" s="8"/>
      <c r="BE77" s="8"/>
      <c r="BF77" s="8"/>
      <c r="BG77" s="8"/>
      <c r="BH77" s="8"/>
      <c r="BI77" s="8"/>
      <c r="BJ77" s="8"/>
      <c r="BK77" s="8"/>
      <c r="BL77" s="9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</row>
    <row r="78" spans="19:90" x14ac:dyDescent="0.25">
      <c r="S78" s="17"/>
      <c r="T78" s="10">
        <v>962.20432210000001</v>
      </c>
      <c r="U78" s="11">
        <v>303.44982390000001</v>
      </c>
      <c r="V78" s="11">
        <v>658.75449819999994</v>
      </c>
      <c r="W78" s="12">
        <v>43.921344449999999</v>
      </c>
      <c r="X78" s="12">
        <v>0.92134445200000004</v>
      </c>
      <c r="Y78" s="13">
        <v>43</v>
      </c>
      <c r="Z78" s="83"/>
      <c r="AA78" s="58">
        <f t="shared" si="8"/>
        <v>4.5646588194638495E-2</v>
      </c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67">
        <f t="shared" si="9"/>
        <v>21.960672225</v>
      </c>
      <c r="AO78" s="65">
        <f t="shared" si="10"/>
        <v>769.7634576800001</v>
      </c>
      <c r="AP78" s="64">
        <f t="shared" si="11"/>
        <v>10.9803361125</v>
      </c>
      <c r="AQ78" s="65">
        <f t="shared" si="12"/>
        <v>865.98388989</v>
      </c>
      <c r="AR78" s="17"/>
      <c r="AS78" s="17"/>
      <c r="AT78" s="17"/>
      <c r="AU78" s="17"/>
      <c r="AV78" s="17"/>
      <c r="AW78" s="17"/>
      <c r="AX78" s="17"/>
      <c r="AY78" s="17"/>
      <c r="AZ78" s="9"/>
      <c r="BA78" s="7"/>
      <c r="BB78" s="12">
        <f t="shared" si="5"/>
        <v>1.6426756255740844</v>
      </c>
      <c r="BC78" s="11">
        <f t="shared" si="6"/>
        <v>2.983267303366758</v>
      </c>
      <c r="BD78" s="8"/>
      <c r="BE78" s="8"/>
      <c r="BF78" s="8"/>
      <c r="BG78" s="8"/>
      <c r="BH78" s="8"/>
      <c r="BI78" s="8"/>
      <c r="BJ78" s="8"/>
      <c r="BK78" s="8"/>
      <c r="BL78" s="9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</row>
    <row r="79" spans="19:90" x14ac:dyDescent="0.25">
      <c r="S79" s="17"/>
      <c r="T79" s="10">
        <v>971.49160099999995</v>
      </c>
      <c r="U79" s="11">
        <v>303.58747510000001</v>
      </c>
      <c r="V79" s="11">
        <v>667.90412590000005</v>
      </c>
      <c r="W79" s="12">
        <v>44.931046129999999</v>
      </c>
      <c r="X79" s="12">
        <v>0.93104612799999997</v>
      </c>
      <c r="Y79" s="13">
        <v>44</v>
      </c>
      <c r="Z79" s="83"/>
      <c r="AA79" s="58">
        <f t="shared" si="8"/>
        <v>4.6249546659745136E-2</v>
      </c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67">
        <f t="shared" si="9"/>
        <v>22.465523064999999</v>
      </c>
      <c r="AO79" s="65">
        <f t="shared" si="10"/>
        <v>777.19328080000003</v>
      </c>
      <c r="AP79" s="64">
        <f t="shared" si="11"/>
        <v>11.2327615325</v>
      </c>
      <c r="AQ79" s="65">
        <f t="shared" si="12"/>
        <v>874.34244089999993</v>
      </c>
      <c r="AR79" s="17"/>
      <c r="AS79" s="17"/>
      <c r="AT79" s="17"/>
      <c r="AU79" s="17"/>
      <c r="AV79" s="17"/>
      <c r="AW79" s="17"/>
      <c r="AX79" s="17"/>
      <c r="AY79" s="17"/>
      <c r="AZ79" s="9"/>
      <c r="BA79" s="7"/>
      <c r="BB79" s="12">
        <f t="shared" si="5"/>
        <v>1.6525465303935427</v>
      </c>
      <c r="BC79" s="11">
        <f t="shared" si="6"/>
        <v>2.9874390502727839</v>
      </c>
      <c r="BD79" s="8"/>
      <c r="BE79" s="8"/>
      <c r="BF79" s="8"/>
      <c r="BG79" s="8"/>
      <c r="BH79" s="8"/>
      <c r="BI79" s="8"/>
      <c r="BJ79" s="8"/>
      <c r="BK79" s="8"/>
      <c r="BL79" s="9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</row>
    <row r="80" spans="19:90" x14ac:dyDescent="0.25">
      <c r="S80" s="17"/>
      <c r="T80" s="10">
        <v>980.69008110000004</v>
      </c>
      <c r="U80" s="11">
        <v>303.71913749999999</v>
      </c>
      <c r="V80" s="11">
        <v>676.97094360000006</v>
      </c>
      <c r="W80" s="12">
        <v>45.940656390000001</v>
      </c>
      <c r="X80" s="12">
        <v>0.94065638699999998</v>
      </c>
      <c r="Y80" s="13">
        <v>45</v>
      </c>
      <c r="Z80" s="83"/>
      <c r="AA80" s="58">
        <f t="shared" si="8"/>
        <v>4.6845234060560952E-2</v>
      </c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67">
        <f t="shared" si="9"/>
        <v>22.970328195</v>
      </c>
      <c r="AO80" s="65">
        <f t="shared" si="10"/>
        <v>784.5520648800001</v>
      </c>
      <c r="AP80" s="64">
        <f t="shared" si="11"/>
        <v>11.4851640975</v>
      </c>
      <c r="AQ80" s="65">
        <f t="shared" si="12"/>
        <v>882.62107299000002</v>
      </c>
      <c r="AR80" s="17"/>
      <c r="AS80" s="17"/>
      <c r="AT80" s="17"/>
      <c r="AU80" s="17"/>
      <c r="AV80" s="17"/>
      <c r="AW80" s="17"/>
      <c r="AX80" s="17"/>
      <c r="AY80" s="17"/>
      <c r="AZ80" s="9"/>
      <c r="BA80" s="7"/>
      <c r="BB80" s="12">
        <f t="shared" si="5"/>
        <v>1.6621971960074287</v>
      </c>
      <c r="BC80" s="11">
        <f t="shared" si="6"/>
        <v>2.9915317827790555</v>
      </c>
      <c r="BD80" s="8"/>
      <c r="BE80" s="8"/>
      <c r="BF80" s="8"/>
      <c r="BG80" s="8"/>
      <c r="BH80" s="8"/>
      <c r="BI80" s="8"/>
      <c r="BJ80" s="8"/>
      <c r="BK80" s="8"/>
      <c r="BL80" s="9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</row>
    <row r="81" spans="19:90" x14ac:dyDescent="0.25">
      <c r="S81" s="17"/>
      <c r="T81" s="10">
        <v>989.80271049999999</v>
      </c>
      <c r="U81" s="11">
        <v>303.84519390000003</v>
      </c>
      <c r="V81" s="11">
        <v>685.95751659999996</v>
      </c>
      <c r="W81" s="12">
        <v>46.950178209999997</v>
      </c>
      <c r="X81" s="12">
        <v>0.95017820900000005</v>
      </c>
      <c r="Y81" s="13">
        <v>46</v>
      </c>
      <c r="Z81" s="83"/>
      <c r="AA81" s="58">
        <f t="shared" si="8"/>
        <v>4.7433875167186661E-2</v>
      </c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67">
        <f t="shared" si="9"/>
        <v>23.475089104999999</v>
      </c>
      <c r="AO81" s="65">
        <f t="shared" si="10"/>
        <v>791.84216839999999</v>
      </c>
      <c r="AP81" s="64">
        <f t="shared" si="11"/>
        <v>11.737544552499999</v>
      </c>
      <c r="AQ81" s="65">
        <f t="shared" si="12"/>
        <v>890.82243945000005</v>
      </c>
      <c r="AR81" s="17"/>
      <c r="AS81" s="17"/>
      <c r="AT81" s="17"/>
      <c r="AU81" s="17"/>
      <c r="AV81" s="17"/>
      <c r="AW81" s="17"/>
      <c r="AX81" s="17"/>
      <c r="AY81" s="17"/>
      <c r="AZ81" s="9"/>
      <c r="BA81" s="7"/>
      <c r="BB81" s="12">
        <f t="shared" si="5"/>
        <v>1.6716372450680026</v>
      </c>
      <c r="BC81" s="11">
        <f t="shared" si="6"/>
        <v>2.9955486387594186</v>
      </c>
      <c r="BD81" s="8"/>
      <c r="BE81" s="8"/>
      <c r="BF81" s="8"/>
      <c r="BG81" s="8"/>
      <c r="BH81" s="8"/>
      <c r="BI81" s="8"/>
      <c r="BJ81" s="8"/>
      <c r="BK81" s="8"/>
      <c r="BL81" s="9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</row>
    <row r="82" spans="19:90" x14ac:dyDescent="0.25">
      <c r="S82" s="17"/>
      <c r="T82" s="10">
        <v>998.83227179999994</v>
      </c>
      <c r="U82" s="11">
        <v>303.96599479999998</v>
      </c>
      <c r="V82" s="11">
        <v>694.86627699999997</v>
      </c>
      <c r="W82" s="12">
        <v>47.95961441</v>
      </c>
      <c r="X82" s="12">
        <v>0.95961441300000005</v>
      </c>
      <c r="Y82" s="13">
        <v>47</v>
      </c>
      <c r="Z82" s="83"/>
      <c r="AA82" s="58">
        <f t="shared" si="8"/>
        <v>4.8015683677872935E-2</v>
      </c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67">
        <f t="shared" si="9"/>
        <v>23.979807205</v>
      </c>
      <c r="AO82" s="65">
        <f t="shared" si="10"/>
        <v>799.06581744000005</v>
      </c>
      <c r="AP82" s="64">
        <f t="shared" si="11"/>
        <v>11.9899036025</v>
      </c>
      <c r="AQ82" s="65">
        <f t="shared" si="12"/>
        <v>898.94904462</v>
      </c>
      <c r="AR82" s="17"/>
      <c r="AS82" s="17"/>
      <c r="AT82" s="17"/>
      <c r="AU82" s="17"/>
      <c r="AV82" s="17"/>
      <c r="AW82" s="17"/>
      <c r="AX82" s="17"/>
      <c r="AY82" s="17"/>
      <c r="AZ82" s="9"/>
      <c r="BA82" s="7"/>
      <c r="BB82" s="12">
        <f t="shared" si="5"/>
        <v>1.6808756827612052</v>
      </c>
      <c r="BC82" s="11">
        <f t="shared" si="6"/>
        <v>2.9994925657560443</v>
      </c>
      <c r="BD82" s="8"/>
      <c r="BE82" s="8"/>
      <c r="BF82" s="8"/>
      <c r="BG82" s="8"/>
      <c r="BH82" s="8"/>
      <c r="BI82" s="8"/>
      <c r="BJ82" s="8"/>
      <c r="BK82" s="8"/>
      <c r="BL82" s="9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</row>
    <row r="83" spans="19:90" x14ac:dyDescent="0.25">
      <c r="S83" s="17"/>
      <c r="T83" s="10">
        <v>1007.781395</v>
      </c>
      <c r="U83" s="11">
        <v>304.08186239999998</v>
      </c>
      <c r="V83" s="11">
        <v>703.69953299999997</v>
      </c>
      <c r="W83" s="12">
        <v>48.968967669999998</v>
      </c>
      <c r="X83" s="12">
        <v>0.96896766599999995</v>
      </c>
      <c r="Y83" s="13">
        <v>48</v>
      </c>
      <c r="Z83" s="83"/>
      <c r="AA83" s="58">
        <f t="shared" si="8"/>
        <v>4.8590862971825355E-2</v>
      </c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67">
        <f t="shared" si="9"/>
        <v>24.484483834999999</v>
      </c>
      <c r="AO83" s="65">
        <f t="shared" si="10"/>
        <v>806.22511600000007</v>
      </c>
      <c r="AP83" s="64">
        <f t="shared" si="11"/>
        <v>12.242241917499999</v>
      </c>
      <c r="AQ83" s="65">
        <f t="shared" si="12"/>
        <v>907.00325550000002</v>
      </c>
      <c r="AR83" s="17"/>
      <c r="AS83" s="17"/>
      <c r="AT83" s="17"/>
      <c r="AU83" s="17"/>
      <c r="AV83" s="17"/>
      <c r="AW83" s="17"/>
      <c r="AX83" s="17"/>
      <c r="AY83" s="17"/>
      <c r="AZ83" s="9"/>
      <c r="BA83" s="7"/>
      <c r="BB83" s="12">
        <f t="shared" si="5"/>
        <v>1.6899209486180093</v>
      </c>
      <c r="BC83" s="11">
        <f t="shared" si="6"/>
        <v>3.003366336433503</v>
      </c>
      <c r="BD83" s="8"/>
      <c r="BE83" s="8"/>
      <c r="BF83" s="8"/>
      <c r="BG83" s="8"/>
      <c r="BH83" s="8"/>
      <c r="BI83" s="8"/>
      <c r="BJ83" s="8"/>
      <c r="BK83" s="8"/>
      <c r="BL83" s="9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</row>
    <row r="84" spans="19:90" x14ac:dyDescent="0.25">
      <c r="S84" s="17"/>
      <c r="T84" s="10">
        <v>1016.652571</v>
      </c>
      <c r="U84" s="11">
        <v>304.19309279999999</v>
      </c>
      <c r="V84" s="11">
        <v>712.45947809999996</v>
      </c>
      <c r="W84" s="12">
        <v>49.978240489999997</v>
      </c>
      <c r="X84" s="12">
        <v>0.97824049400000002</v>
      </c>
      <c r="Y84" s="13">
        <v>49</v>
      </c>
      <c r="Z84" s="83"/>
      <c r="AA84" s="58">
        <f t="shared" si="8"/>
        <v>4.9159606649929966E-2</v>
      </c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67">
        <f t="shared" si="9"/>
        <v>24.989120244999999</v>
      </c>
      <c r="AO84" s="65">
        <f t="shared" si="10"/>
        <v>813.32205680000004</v>
      </c>
      <c r="AP84" s="64">
        <f t="shared" si="11"/>
        <v>12.494560122499999</v>
      </c>
      <c r="AQ84" s="65">
        <f t="shared" si="12"/>
        <v>914.9873139</v>
      </c>
      <c r="AR84" s="17"/>
      <c r="AS84" s="17"/>
      <c r="AT84" s="17"/>
      <c r="AU84" s="17"/>
      <c r="AV84" s="17"/>
      <c r="AW84" s="17"/>
      <c r="AX84" s="17"/>
      <c r="AY84" s="17"/>
      <c r="AZ84" s="9"/>
      <c r="BA84" s="7"/>
      <c r="BB84" s="12">
        <f t="shared" si="5"/>
        <v>1.6987809624960182</v>
      </c>
      <c r="BC84" s="11">
        <f t="shared" si="6"/>
        <v>3.0071725632703794</v>
      </c>
      <c r="BD84" s="8"/>
      <c r="BE84" s="8"/>
      <c r="BF84" s="8"/>
      <c r="BG84" s="8"/>
      <c r="BH84" s="8"/>
      <c r="BI84" s="8"/>
      <c r="BJ84" s="8"/>
      <c r="BK84" s="8"/>
      <c r="BL84" s="9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</row>
    <row r="85" spans="19:90" x14ac:dyDescent="0.25">
      <c r="S85" s="17"/>
      <c r="T85" s="10">
        <v>1025.4481579999999</v>
      </c>
      <c r="U85" s="11">
        <v>304.29995910000002</v>
      </c>
      <c r="V85" s="11">
        <v>721.1481986</v>
      </c>
      <c r="W85" s="12">
        <v>50.987435290000001</v>
      </c>
      <c r="X85" s="12">
        <v>0.98743529299999999</v>
      </c>
      <c r="Y85" s="13">
        <v>50</v>
      </c>
      <c r="Z85" s="83"/>
      <c r="AA85" s="58">
        <f t="shared" si="8"/>
        <v>4.9722099447176545E-2</v>
      </c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67">
        <f t="shared" si="9"/>
        <v>25.493717645</v>
      </c>
      <c r="AO85" s="65">
        <f t="shared" si="10"/>
        <v>820.35852639999996</v>
      </c>
      <c r="AP85" s="64">
        <f t="shared" si="11"/>
        <v>12.7468588225</v>
      </c>
      <c r="AQ85" s="65">
        <f t="shared" si="12"/>
        <v>922.9033422</v>
      </c>
      <c r="AR85" s="17"/>
      <c r="AS85" s="17"/>
      <c r="AT85" s="17"/>
      <c r="AU85" s="17"/>
      <c r="AV85" s="17"/>
      <c r="AW85" s="17"/>
      <c r="AX85" s="17"/>
      <c r="AY85" s="17"/>
      <c r="AZ85" s="9"/>
      <c r="BA85" s="7"/>
      <c r="BB85" s="12">
        <f t="shared" si="5"/>
        <v>1.7074631671466511</v>
      </c>
      <c r="BC85" s="11">
        <f t="shared" si="6"/>
        <v>3.010913709303467</v>
      </c>
      <c r="BD85" s="8"/>
      <c r="BE85" s="8"/>
      <c r="BF85" s="8"/>
      <c r="BG85" s="8"/>
      <c r="BH85" s="8"/>
      <c r="BI85" s="8"/>
      <c r="BJ85" s="8"/>
      <c r="BK85" s="8"/>
      <c r="BL85" s="9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</row>
    <row r="86" spans="19:90" x14ac:dyDescent="0.25">
      <c r="S86" s="17"/>
      <c r="T86" s="10">
        <v>1034.170394</v>
      </c>
      <c r="U86" s="11">
        <v>304.40271310000003</v>
      </c>
      <c r="V86" s="11">
        <v>729.7676811</v>
      </c>
      <c r="W86" s="12">
        <v>51.996554340000003</v>
      </c>
      <c r="X86" s="12">
        <v>0.99655433900000001</v>
      </c>
      <c r="Y86" s="13">
        <v>51</v>
      </c>
      <c r="Z86" s="83"/>
      <c r="AA86" s="58">
        <f t="shared" si="8"/>
        <v>5.0278517584404957E-2</v>
      </c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67">
        <f t="shared" si="9"/>
        <v>25.998277170000001</v>
      </c>
      <c r="AO86" s="65">
        <f t="shared" si="10"/>
        <v>827.33631520000006</v>
      </c>
      <c r="AP86" s="64">
        <f t="shared" si="11"/>
        <v>12.999138585000001</v>
      </c>
      <c r="AQ86" s="65">
        <f t="shared" si="12"/>
        <v>930.75335459999997</v>
      </c>
      <c r="AR86" s="17"/>
      <c r="AS86" s="17"/>
      <c r="AT86" s="17"/>
      <c r="AU86" s="17"/>
      <c r="AV86" s="17"/>
      <c r="AW86" s="17"/>
      <c r="AX86" s="17"/>
      <c r="AY86" s="17"/>
      <c r="AZ86" s="9"/>
      <c r="BA86" s="7"/>
      <c r="BB86" s="12">
        <f t="shared" si="5"/>
        <v>1.7159745651596938</v>
      </c>
      <c r="BC86" s="11">
        <f t="shared" si="6"/>
        <v>3.0145921007281866</v>
      </c>
      <c r="BD86" s="8"/>
      <c r="BE86" s="8"/>
      <c r="BF86" s="8"/>
      <c r="BG86" s="8"/>
      <c r="BH86" s="8"/>
      <c r="BI86" s="8"/>
      <c r="BJ86" s="8"/>
      <c r="BK86" s="8"/>
      <c r="BL86" s="9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</row>
    <row r="87" spans="19:90" x14ac:dyDescent="0.25">
      <c r="S87" s="17"/>
      <c r="T87" s="10">
        <v>1042.8214069999999</v>
      </c>
      <c r="U87" s="11">
        <v>304.5015879</v>
      </c>
      <c r="V87" s="11">
        <v>738.31981910000002</v>
      </c>
      <c r="W87" s="12">
        <v>53.005599799999999</v>
      </c>
      <c r="X87" s="12">
        <v>1.005599795</v>
      </c>
      <c r="Y87" s="13">
        <v>52</v>
      </c>
      <c r="Z87" s="83"/>
      <c r="AA87" s="58">
        <f t="shared" si="8"/>
        <v>5.0829029251026878E-2</v>
      </c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67">
        <f t="shared" si="9"/>
        <v>26.502799899999999</v>
      </c>
      <c r="AO87" s="65">
        <f t="shared" si="10"/>
        <v>834.25712559999999</v>
      </c>
      <c r="AP87" s="64">
        <f t="shared" si="11"/>
        <v>13.25139995</v>
      </c>
      <c r="AQ87" s="65">
        <f t="shared" si="12"/>
        <v>938.53926629999989</v>
      </c>
      <c r="AR87" s="17"/>
      <c r="AS87" s="17"/>
      <c r="AT87" s="17"/>
      <c r="AU87" s="17"/>
      <c r="AV87" s="17"/>
      <c r="AW87" s="17"/>
      <c r="AX87" s="17"/>
      <c r="AY87" s="17"/>
      <c r="AZ87" s="9"/>
      <c r="BA87" s="7"/>
      <c r="BB87" s="12">
        <f t="shared" si="5"/>
        <v>1.7243217532568715</v>
      </c>
      <c r="BC87" s="11">
        <f t="shared" si="6"/>
        <v>3.018209937769162</v>
      </c>
      <c r="BD87" s="8"/>
      <c r="BE87" s="8"/>
      <c r="BF87" s="8"/>
      <c r="BG87" s="8"/>
      <c r="BH87" s="8"/>
      <c r="BI87" s="8"/>
      <c r="BJ87" s="8"/>
      <c r="BK87" s="8"/>
      <c r="BL87" s="9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</row>
    <row r="88" spans="19:90" x14ac:dyDescent="0.25">
      <c r="S88" s="17"/>
      <c r="T88" s="10">
        <v>1051.4032179999999</v>
      </c>
      <c r="U88" s="11">
        <v>304.5967991</v>
      </c>
      <c r="V88" s="11">
        <v>746.80641900000001</v>
      </c>
      <c r="W88" s="12">
        <v>54.014573720000001</v>
      </c>
      <c r="X88" s="12">
        <v>1.0145737210000001</v>
      </c>
      <c r="Y88" s="13">
        <v>53</v>
      </c>
      <c r="Z88" s="83"/>
      <c r="AA88" s="58">
        <f t="shared" si="8"/>
        <v>5.1373795319694375E-2</v>
      </c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67">
        <f t="shared" si="9"/>
        <v>27.007286860000001</v>
      </c>
      <c r="AO88" s="65">
        <f t="shared" si="10"/>
        <v>841.12257439999996</v>
      </c>
      <c r="AP88" s="64">
        <f t="shared" si="11"/>
        <v>13.50364343</v>
      </c>
      <c r="AQ88" s="65">
        <f t="shared" si="12"/>
        <v>946.2628962</v>
      </c>
      <c r="AR88" s="17"/>
      <c r="AS88" s="17"/>
      <c r="AT88" s="17"/>
      <c r="AU88" s="17"/>
      <c r="AV88" s="17"/>
      <c r="AW88" s="17"/>
      <c r="AX88" s="17"/>
      <c r="AY88" s="17"/>
      <c r="AZ88" s="9"/>
      <c r="BA88" s="7"/>
      <c r="BB88" s="12">
        <f t="shared" si="5"/>
        <v>1.7325109530126879</v>
      </c>
      <c r="BC88" s="11">
        <f t="shared" si="6"/>
        <v>3.02176930191724</v>
      </c>
      <c r="BD88" s="8"/>
      <c r="BE88" s="8"/>
      <c r="BF88" s="8"/>
      <c r="BG88" s="8"/>
      <c r="BH88" s="8"/>
      <c r="BI88" s="8"/>
      <c r="BJ88" s="8"/>
      <c r="BK88" s="8"/>
      <c r="BL88" s="9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</row>
    <row r="89" spans="19:90" x14ac:dyDescent="0.25">
      <c r="S89" s="17"/>
      <c r="T89" s="10">
        <v>1059.9177520000001</v>
      </c>
      <c r="U89" s="11">
        <v>304.68854670000002</v>
      </c>
      <c r="V89" s="11">
        <v>755.2292056</v>
      </c>
      <c r="W89" s="12">
        <v>55.023478079999997</v>
      </c>
      <c r="X89" s="12">
        <v>1.023478077</v>
      </c>
      <c r="Y89" s="13">
        <v>54</v>
      </c>
      <c r="Z89" s="83"/>
      <c r="AA89" s="58">
        <f t="shared" si="8"/>
        <v>5.1912969639553684E-2</v>
      </c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67">
        <f t="shared" si="9"/>
        <v>27.511739039999998</v>
      </c>
      <c r="AO89" s="65">
        <f t="shared" si="10"/>
        <v>847.93420160000005</v>
      </c>
      <c r="AP89" s="64">
        <f t="shared" si="11"/>
        <v>13.755869519999999</v>
      </c>
      <c r="AQ89" s="65">
        <f t="shared" si="12"/>
        <v>953.92597680000006</v>
      </c>
      <c r="AR89" s="17"/>
      <c r="AS89" s="17"/>
      <c r="AT89" s="17"/>
      <c r="AU89" s="17"/>
      <c r="AV89" s="17"/>
      <c r="AW89" s="17"/>
      <c r="AX89" s="17"/>
      <c r="AY89" s="17"/>
      <c r="AZ89" s="9"/>
      <c r="BA89" s="7"/>
      <c r="BB89" s="12">
        <f t="shared" ref="BB89:BB115" si="13">LOG(W89)</f>
        <v>1.7405480390382209</v>
      </c>
      <c r="BC89" s="11">
        <f t="shared" ref="BC89:BC115" si="14">LOG(T89)</f>
        <v>3.0252721659832469</v>
      </c>
      <c r="BD89" s="8"/>
      <c r="BE89" s="8"/>
      <c r="BF89" s="8"/>
      <c r="BG89" s="8"/>
      <c r="BH89" s="8"/>
      <c r="BI89" s="8"/>
      <c r="BJ89" s="8"/>
      <c r="BK89" s="8"/>
      <c r="BL89" s="9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</row>
    <row r="90" spans="19:90" x14ac:dyDescent="0.25">
      <c r="S90" s="17"/>
      <c r="T90" s="10">
        <v>1068.3668439999999</v>
      </c>
      <c r="U90" s="11">
        <v>304.77701630000001</v>
      </c>
      <c r="V90" s="11">
        <v>763.58982749999996</v>
      </c>
      <c r="W90" s="12">
        <v>56.032314730000003</v>
      </c>
      <c r="X90" s="12">
        <v>1.0323147340000001</v>
      </c>
      <c r="Y90" s="13">
        <v>55</v>
      </c>
      <c r="Z90" s="83"/>
      <c r="AA90" s="58">
        <f t="shared" si="8"/>
        <v>5.2446699412921884E-2</v>
      </c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67">
        <f t="shared" si="9"/>
        <v>28.016157365000002</v>
      </c>
      <c r="AO90" s="65">
        <f t="shared" si="10"/>
        <v>854.69347519999997</v>
      </c>
      <c r="AP90" s="64">
        <f t="shared" si="11"/>
        <v>14.008078682500001</v>
      </c>
      <c r="AQ90" s="65">
        <f t="shared" si="12"/>
        <v>961.53015959999993</v>
      </c>
      <c r="AR90" s="17"/>
      <c r="AS90" s="17"/>
      <c r="AT90" s="17"/>
      <c r="AU90" s="17"/>
      <c r="AV90" s="17"/>
      <c r="AW90" s="17"/>
      <c r="AX90" s="17"/>
      <c r="AY90" s="17"/>
      <c r="AZ90" s="9"/>
      <c r="BA90" s="7"/>
      <c r="BB90" s="12">
        <f t="shared" si="13"/>
        <v>1.7484385638150886</v>
      </c>
      <c r="BC90" s="11">
        <f t="shared" si="14"/>
        <v>3.0287204015402018</v>
      </c>
      <c r="BD90" s="8"/>
      <c r="BE90" s="8"/>
      <c r="BF90" s="8"/>
      <c r="BG90" s="8"/>
      <c r="BH90" s="8"/>
      <c r="BI90" s="8"/>
      <c r="BJ90" s="8"/>
      <c r="BK90" s="8"/>
      <c r="BL90" s="9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</row>
    <row r="91" spans="19:90" x14ac:dyDescent="0.25">
      <c r="S91" s="17"/>
      <c r="T91" s="10">
        <v>1076.752242</v>
      </c>
      <c r="U91" s="11">
        <v>304.86238049999997</v>
      </c>
      <c r="V91" s="11">
        <v>771.88986139999997</v>
      </c>
      <c r="W91" s="12">
        <v>57.04108548</v>
      </c>
      <c r="X91" s="12">
        <v>1.041085477</v>
      </c>
      <c r="Y91" s="13">
        <v>56</v>
      </c>
      <c r="Z91" s="83"/>
      <c r="AA91" s="58">
        <f t="shared" si="8"/>
        <v>5.2975125804288779E-2</v>
      </c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67">
        <f t="shared" si="9"/>
        <v>28.52054274</v>
      </c>
      <c r="AO91" s="65">
        <f t="shared" si="10"/>
        <v>861.40179360000002</v>
      </c>
      <c r="AP91" s="64">
        <f t="shared" si="11"/>
        <v>14.26027137</v>
      </c>
      <c r="AQ91" s="65">
        <f t="shared" si="12"/>
        <v>969.07701780000002</v>
      </c>
      <c r="AR91" s="17"/>
      <c r="AS91" s="17"/>
      <c r="AT91" s="17"/>
      <c r="AU91" s="17"/>
      <c r="AV91" s="17"/>
      <c r="AW91" s="17"/>
      <c r="AX91" s="17"/>
      <c r="AY91" s="17"/>
      <c r="AZ91" s="9"/>
      <c r="BA91" s="7"/>
      <c r="BB91" s="12">
        <f t="shared" si="13"/>
        <v>1.7561877814561635</v>
      </c>
      <c r="BC91" s="11">
        <f t="shared" si="14"/>
        <v>3.0321157847180968</v>
      </c>
      <c r="BD91" s="8"/>
      <c r="BE91" s="8"/>
      <c r="BF91" s="8"/>
      <c r="BG91" s="8"/>
      <c r="BH91" s="8"/>
      <c r="BI91" s="8"/>
      <c r="BJ91" s="8"/>
      <c r="BK91" s="8"/>
      <c r="BL91" s="9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</row>
    <row r="92" spans="19:90" x14ac:dyDescent="0.25">
      <c r="S92" s="17"/>
      <c r="T92" s="10">
        <v>1085.075617</v>
      </c>
      <c r="U92" s="11">
        <v>304.94480010000001</v>
      </c>
      <c r="V92" s="11">
        <v>780.13081680000005</v>
      </c>
      <c r="W92" s="12">
        <v>58.049792009999997</v>
      </c>
      <c r="X92" s="12">
        <v>1.049792013</v>
      </c>
      <c r="Y92" s="13">
        <v>57</v>
      </c>
      <c r="Z92" s="83"/>
      <c r="AA92" s="58">
        <f t="shared" si="8"/>
        <v>5.349838398405371E-2</v>
      </c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67">
        <f t="shared" si="9"/>
        <v>29.024896004999999</v>
      </c>
      <c r="AO92" s="65">
        <f t="shared" si="10"/>
        <v>868.06049359999997</v>
      </c>
      <c r="AP92" s="64">
        <f t="shared" si="11"/>
        <v>14.512448002499999</v>
      </c>
      <c r="AQ92" s="65">
        <f t="shared" si="12"/>
        <v>976.56805529999997</v>
      </c>
      <c r="AR92" s="17"/>
      <c r="AS92" s="17"/>
      <c r="AT92" s="17"/>
      <c r="AU92" s="17"/>
      <c r="AV92" s="17"/>
      <c r="AW92" s="17"/>
      <c r="AX92" s="17"/>
      <c r="AY92" s="17"/>
      <c r="AZ92" s="9"/>
      <c r="BA92" s="7"/>
      <c r="BB92" s="12">
        <f t="shared" si="13"/>
        <v>1.7638006680182428</v>
      </c>
      <c r="BC92" s="11">
        <f t="shared" si="14"/>
        <v>3.0354600044532387</v>
      </c>
      <c r="BD92" s="8"/>
      <c r="BE92" s="8"/>
      <c r="BF92" s="8"/>
      <c r="BG92" s="8"/>
      <c r="BH92" s="8"/>
      <c r="BI92" s="8"/>
      <c r="BJ92" s="8"/>
      <c r="BK92" s="8"/>
      <c r="BL92" s="9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</row>
    <row r="93" spans="19:90" x14ac:dyDescent="0.25">
      <c r="S93" s="17"/>
      <c r="T93" s="10">
        <v>1093.338565</v>
      </c>
      <c r="U93" s="11">
        <v>305.02442489999999</v>
      </c>
      <c r="V93" s="11">
        <v>788.31413989999999</v>
      </c>
      <c r="W93" s="12">
        <v>59.058435969999998</v>
      </c>
      <c r="X93" s="12">
        <v>1.0584359720000001</v>
      </c>
      <c r="Y93" s="13">
        <v>58</v>
      </c>
      <c r="Z93" s="83"/>
      <c r="AA93" s="58">
        <f t="shared" si="8"/>
        <v>5.4016603694940546E-2</v>
      </c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67">
        <f t="shared" si="9"/>
        <v>29.529217984999999</v>
      </c>
      <c r="AO93" s="65">
        <f t="shared" si="10"/>
        <v>874.67085200000008</v>
      </c>
      <c r="AP93" s="64">
        <f t="shared" si="11"/>
        <v>14.764608992499999</v>
      </c>
      <c r="AQ93" s="65">
        <f t="shared" si="12"/>
        <v>984.00470849999999</v>
      </c>
      <c r="AR93" s="17"/>
      <c r="AS93" s="17"/>
      <c r="AT93" s="17"/>
      <c r="AU93" s="17"/>
      <c r="AV93" s="17"/>
      <c r="AW93" s="17"/>
      <c r="AX93" s="17"/>
      <c r="AY93" s="17"/>
      <c r="AZ93" s="9"/>
      <c r="BA93" s="7"/>
      <c r="BB93" s="12">
        <f t="shared" si="13"/>
        <v>1.7712819414676535</v>
      </c>
      <c r="BC93" s="11">
        <f t="shared" si="14"/>
        <v>3.038754667112622</v>
      </c>
      <c r="BD93" s="8"/>
      <c r="BE93" s="8"/>
      <c r="BF93" s="8"/>
      <c r="BG93" s="8"/>
      <c r="BH93" s="8"/>
      <c r="BI93" s="8"/>
      <c r="BJ93" s="8"/>
      <c r="BK93" s="8"/>
      <c r="BL93" s="9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</row>
    <row r="94" spans="19:90" x14ac:dyDescent="0.25">
      <c r="S94" s="17"/>
      <c r="T94" s="10">
        <v>1101.542612</v>
      </c>
      <c r="U94" s="11">
        <v>305.10139470000001</v>
      </c>
      <c r="V94" s="11">
        <v>796.44121710000002</v>
      </c>
      <c r="W94" s="12">
        <v>60.067018910000002</v>
      </c>
      <c r="X94" s="12">
        <v>1.0670189139999999</v>
      </c>
      <c r="Y94" s="13">
        <v>59</v>
      </c>
      <c r="Z94" s="83"/>
      <c r="AA94" s="58">
        <f t="shared" si="8"/>
        <v>5.4529909470265689E-2</v>
      </c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67">
        <f t="shared" si="9"/>
        <v>30.033509455000001</v>
      </c>
      <c r="AO94" s="65">
        <f t="shared" si="10"/>
        <v>881.23408960000006</v>
      </c>
      <c r="AP94" s="64">
        <f t="shared" si="11"/>
        <v>15.0167547275</v>
      </c>
      <c r="AQ94" s="65">
        <f t="shared" si="12"/>
        <v>991.38835080000001</v>
      </c>
      <c r="AR94" s="17"/>
      <c r="AS94" s="17"/>
      <c r="AT94" s="17"/>
      <c r="AU94" s="17"/>
      <c r="AV94" s="17"/>
      <c r="AW94" s="17"/>
      <c r="AX94" s="17"/>
      <c r="AY94" s="17"/>
      <c r="AZ94" s="9"/>
      <c r="BA94" s="7"/>
      <c r="BB94" s="12">
        <f t="shared" si="13"/>
        <v>1.7786360787084108</v>
      </c>
      <c r="BC94" s="11">
        <f t="shared" si="14"/>
        <v>3.042001302030148</v>
      </c>
      <c r="BD94" s="8"/>
      <c r="BE94" s="8"/>
      <c r="BF94" s="8"/>
      <c r="BG94" s="8"/>
      <c r="BH94" s="8"/>
      <c r="BI94" s="8"/>
      <c r="BJ94" s="8"/>
      <c r="BK94" s="8"/>
      <c r="BL94" s="9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</row>
    <row r="95" spans="19:90" x14ac:dyDescent="0.25">
      <c r="S95" s="17"/>
      <c r="T95" s="10">
        <v>1109.6892190000001</v>
      </c>
      <c r="U95" s="11">
        <v>305.17584019999998</v>
      </c>
      <c r="V95" s="11">
        <v>804.51337869999998</v>
      </c>
      <c r="W95" s="12">
        <v>61.075542339999998</v>
      </c>
      <c r="X95" s="12">
        <v>1.075542335</v>
      </c>
      <c r="Y95" s="13">
        <v>60</v>
      </c>
      <c r="Z95" s="83"/>
      <c r="AA95" s="58">
        <f t="shared" si="8"/>
        <v>5.5038420932879223E-2</v>
      </c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67">
        <f t="shared" si="9"/>
        <v>30.537771169999999</v>
      </c>
      <c r="AO95" s="65">
        <f t="shared" si="10"/>
        <v>887.7513752000001</v>
      </c>
      <c r="AP95" s="64">
        <f t="shared" si="11"/>
        <v>15.268885585</v>
      </c>
      <c r="AQ95" s="65">
        <f t="shared" si="12"/>
        <v>998.72029710000015</v>
      </c>
      <c r="AR95" s="17"/>
      <c r="AS95" s="17"/>
      <c r="AT95" s="17"/>
      <c r="AU95" s="17"/>
      <c r="AV95" s="17"/>
      <c r="AW95" s="17"/>
      <c r="AX95" s="17"/>
      <c r="AY95" s="17"/>
      <c r="AZ95" s="9"/>
      <c r="BA95" s="7"/>
      <c r="BB95" s="12">
        <f t="shared" si="13"/>
        <v>1.7858673321206862</v>
      </c>
      <c r="BC95" s="11">
        <f t="shared" si="14"/>
        <v>3.0452013667401538</v>
      </c>
      <c r="BD95" s="8"/>
      <c r="BE95" s="8"/>
      <c r="BF95" s="8"/>
      <c r="BG95" s="8"/>
      <c r="BH95" s="8"/>
      <c r="BI95" s="8"/>
      <c r="BJ95" s="8"/>
      <c r="BK95" s="8"/>
      <c r="BL95" s="9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</row>
    <row r="96" spans="19:90" x14ac:dyDescent="0.25">
      <c r="S96" s="17"/>
      <c r="T96" s="10">
        <v>1117.7797849999999</v>
      </c>
      <c r="U96" s="11">
        <v>305.2478835</v>
      </c>
      <c r="V96" s="11">
        <v>812.53190189999998</v>
      </c>
      <c r="W96" s="12">
        <v>62.084007669999998</v>
      </c>
      <c r="X96" s="12">
        <v>1.0840076670000001</v>
      </c>
      <c r="Y96" s="13">
        <v>61</v>
      </c>
      <c r="Z96" s="83"/>
      <c r="AA96" s="58">
        <f t="shared" si="8"/>
        <v>5.5542253047634063E-2</v>
      </c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67">
        <f t="shared" si="9"/>
        <v>31.042003834999999</v>
      </c>
      <c r="AO96" s="65">
        <f t="shared" si="10"/>
        <v>894.22382800000003</v>
      </c>
      <c r="AP96" s="64">
        <f t="shared" si="11"/>
        <v>15.5210019175</v>
      </c>
      <c r="AQ96" s="65">
        <f t="shared" si="12"/>
        <v>1006.0018064999999</v>
      </c>
      <c r="AR96" s="17"/>
      <c r="AS96" s="17"/>
      <c r="AT96" s="17"/>
      <c r="AU96" s="17"/>
      <c r="AV96" s="17"/>
      <c r="AW96" s="17"/>
      <c r="AX96" s="17"/>
      <c r="AY96" s="17"/>
      <c r="AZ96" s="9"/>
      <c r="BA96" s="7"/>
      <c r="BB96" s="12">
        <f t="shared" si="13"/>
        <v>1.7929797438942701</v>
      </c>
      <c r="BC96" s="11">
        <f t="shared" si="14"/>
        <v>3.0483562511536224</v>
      </c>
      <c r="BD96" s="8"/>
      <c r="BE96" s="8"/>
      <c r="BF96" s="8"/>
      <c r="BG96" s="8"/>
      <c r="BH96" s="8"/>
      <c r="BI96" s="8"/>
      <c r="BJ96" s="8"/>
      <c r="BK96" s="8"/>
      <c r="BL96" s="9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</row>
    <row r="97" spans="19:90" x14ac:dyDescent="0.25">
      <c r="S97" s="17"/>
      <c r="T97" s="10">
        <v>1125.8156530000001</v>
      </c>
      <c r="U97" s="11">
        <v>305.31763910000001</v>
      </c>
      <c r="V97" s="11">
        <v>820.49801379999997</v>
      </c>
      <c r="W97" s="12">
        <v>63.092416280000002</v>
      </c>
      <c r="X97" s="12">
        <v>1.0924162850000001</v>
      </c>
      <c r="Y97" s="13">
        <v>62</v>
      </c>
      <c r="Z97" s="83"/>
      <c r="AA97" s="58">
        <f t="shared" si="8"/>
        <v>5.6041516310308397E-2</v>
      </c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67">
        <f t="shared" si="9"/>
        <v>31.546208140000001</v>
      </c>
      <c r="AO97" s="65">
        <f t="shared" si="10"/>
        <v>900.65252240000018</v>
      </c>
      <c r="AP97" s="64">
        <f t="shared" si="11"/>
        <v>15.77310407</v>
      </c>
      <c r="AQ97" s="65">
        <f t="shared" si="12"/>
        <v>1013.2340877000001</v>
      </c>
      <c r="AR97" s="17"/>
      <c r="AS97" s="17"/>
      <c r="AT97" s="17"/>
      <c r="AU97" s="17"/>
      <c r="AV97" s="17"/>
      <c r="AW97" s="17"/>
      <c r="AX97" s="17"/>
      <c r="AY97" s="17"/>
      <c r="AZ97" s="9"/>
      <c r="BA97" s="7"/>
      <c r="BB97" s="12">
        <f t="shared" si="13"/>
        <v>1.7999771601049253</v>
      </c>
      <c r="BC97" s="11">
        <f t="shared" si="14"/>
        <v>3.0514672826651554</v>
      </c>
      <c r="BD97" s="8"/>
      <c r="BE97" s="8"/>
      <c r="BF97" s="8"/>
      <c r="BG97" s="8"/>
      <c r="BH97" s="8"/>
      <c r="BI97" s="8"/>
      <c r="BJ97" s="8"/>
      <c r="BK97" s="8"/>
      <c r="BL97" s="9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</row>
    <row r="98" spans="19:90" x14ac:dyDescent="0.25">
      <c r="S98" s="17"/>
      <c r="T98" s="10">
        <v>1133.7981090000001</v>
      </c>
      <c r="U98" s="11">
        <v>305.38521429999997</v>
      </c>
      <c r="V98" s="11">
        <v>828.41289429999995</v>
      </c>
      <c r="W98" s="12">
        <v>64.100769510000006</v>
      </c>
      <c r="X98" s="12">
        <v>1.1007695070000001</v>
      </c>
      <c r="Y98" s="13">
        <v>63</v>
      </c>
      <c r="Z98" s="83"/>
      <c r="AA98" s="58">
        <f t="shared" si="8"/>
        <v>5.6536317181315743E-2</v>
      </c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67">
        <f t="shared" si="9"/>
        <v>32.050384755000003</v>
      </c>
      <c r="AO98" s="65">
        <f t="shared" si="10"/>
        <v>907.03848720000008</v>
      </c>
      <c r="AP98" s="64">
        <f t="shared" si="11"/>
        <v>16.025192377500002</v>
      </c>
      <c r="AQ98" s="65">
        <f t="shared" si="12"/>
        <v>1020.4182981000001</v>
      </c>
      <c r="AR98" s="17"/>
      <c r="AS98" s="17"/>
      <c r="AT98" s="17"/>
      <c r="AU98" s="17"/>
      <c r="AV98" s="17"/>
      <c r="AW98" s="17"/>
      <c r="AX98" s="17"/>
      <c r="AY98" s="17"/>
      <c r="AZ98" s="9"/>
      <c r="BA98" s="7"/>
      <c r="BB98" s="12">
        <f t="shared" si="13"/>
        <v>1.8068632431216383</v>
      </c>
      <c r="BC98" s="11">
        <f t="shared" si="14"/>
        <v>3.0545357283194865</v>
      </c>
      <c r="BD98" s="8"/>
      <c r="BE98" s="8"/>
      <c r="BF98" s="8"/>
      <c r="BG98" s="8"/>
      <c r="BH98" s="8"/>
      <c r="BI98" s="8"/>
      <c r="BJ98" s="8"/>
      <c r="BK98" s="8"/>
      <c r="BL98" s="9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</row>
    <row r="99" spans="19:90" x14ac:dyDescent="0.25">
      <c r="S99" s="17"/>
      <c r="T99" s="10">
        <v>1141.728388</v>
      </c>
      <c r="U99" s="11">
        <v>305.45070980000003</v>
      </c>
      <c r="V99" s="11">
        <v>836.27767819999997</v>
      </c>
      <c r="W99" s="12">
        <v>65.109068600000001</v>
      </c>
      <c r="X99" s="12">
        <v>1.1090686009999999</v>
      </c>
      <c r="Y99" s="13">
        <v>64</v>
      </c>
      <c r="Z99" s="83"/>
      <c r="AA99" s="58">
        <f t="shared" si="8"/>
        <v>5.7026758101419828E-2</v>
      </c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67">
        <f t="shared" si="9"/>
        <v>32.5545343</v>
      </c>
      <c r="AO99" s="65">
        <f t="shared" si="10"/>
        <v>913.38271040000006</v>
      </c>
      <c r="AP99" s="64">
        <f t="shared" si="11"/>
        <v>16.27726715</v>
      </c>
      <c r="AQ99" s="65">
        <f t="shared" si="12"/>
        <v>1027.5555492000001</v>
      </c>
      <c r="AR99" s="17"/>
      <c r="AS99" s="17"/>
      <c r="AT99" s="17"/>
      <c r="AU99" s="17"/>
      <c r="AV99" s="17"/>
      <c r="AW99" s="17"/>
      <c r="AX99" s="17"/>
      <c r="AY99" s="17"/>
      <c r="AZ99" s="9"/>
      <c r="BA99" s="7"/>
      <c r="BB99" s="12">
        <f t="shared" si="13"/>
        <v>1.8136414827102252</v>
      </c>
      <c r="BC99" s="11">
        <f t="shared" si="14"/>
        <v>3.0575627995116399</v>
      </c>
      <c r="BD99" s="8"/>
      <c r="BE99" s="8"/>
      <c r="BF99" s="8"/>
      <c r="BG99" s="8"/>
      <c r="BH99" s="8"/>
      <c r="BI99" s="8"/>
      <c r="BJ99" s="8"/>
      <c r="BK99" s="8"/>
      <c r="BL99" s="9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</row>
    <row r="100" spans="19:90" x14ac:dyDescent="0.25">
      <c r="S100" s="17"/>
      <c r="T100" s="10">
        <v>1149.6076780000001</v>
      </c>
      <c r="U100" s="11">
        <v>305.51422020000001</v>
      </c>
      <c r="V100" s="11">
        <v>844.09345810000002</v>
      </c>
      <c r="W100" s="12">
        <v>66.117314780000001</v>
      </c>
      <c r="X100" s="12">
        <v>1.1173147839999999</v>
      </c>
      <c r="Y100" s="13">
        <v>65</v>
      </c>
      <c r="Z100" s="83"/>
      <c r="AA100" s="58">
        <f t="shared" si="8"/>
        <v>5.7512937713695401E-2</v>
      </c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67">
        <f t="shared" si="9"/>
        <v>33.05865739</v>
      </c>
      <c r="AO100" s="65">
        <f t="shared" si="10"/>
        <v>919.68614240000011</v>
      </c>
      <c r="AP100" s="64">
        <f t="shared" si="11"/>
        <v>16.529328695</v>
      </c>
      <c r="AQ100" s="65">
        <f t="shared" si="12"/>
        <v>1034.6469102000001</v>
      </c>
      <c r="AR100" s="17"/>
      <c r="AS100" s="17"/>
      <c r="AT100" s="17"/>
      <c r="AU100" s="17"/>
      <c r="AV100" s="17"/>
      <c r="AW100" s="17"/>
      <c r="AX100" s="17"/>
      <c r="AY100" s="17"/>
      <c r="AZ100" s="9"/>
      <c r="BA100" s="7"/>
      <c r="BB100" s="12">
        <f t="shared" si="13"/>
        <v>1.8203152072722273</v>
      </c>
      <c r="BC100" s="11">
        <f t="shared" si="14"/>
        <v>3.0605496557019318</v>
      </c>
      <c r="BD100" s="8"/>
      <c r="BE100" s="8"/>
      <c r="BF100" s="8"/>
      <c r="BG100" s="8"/>
      <c r="BH100" s="8"/>
      <c r="BI100" s="8"/>
      <c r="BJ100" s="8"/>
      <c r="BK100" s="8"/>
      <c r="BL100" s="9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</row>
    <row r="101" spans="19:90" x14ac:dyDescent="0.25">
      <c r="S101" s="17"/>
      <c r="T101" s="10">
        <v>1157.4371209999999</v>
      </c>
      <c r="U101" s="11">
        <v>305.5758343</v>
      </c>
      <c r="V101" s="11">
        <v>851.86128629999996</v>
      </c>
      <c r="W101" s="12">
        <v>67.125509230000006</v>
      </c>
      <c r="X101" s="12">
        <v>1.1255092289999999</v>
      </c>
      <c r="Y101" s="13">
        <v>66</v>
      </c>
      <c r="Z101" s="83"/>
      <c r="AA101" s="58">
        <f t="shared" si="8"/>
        <v>5.79949510967862E-2</v>
      </c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67">
        <f t="shared" si="9"/>
        <v>33.562754615000003</v>
      </c>
      <c r="AO101" s="65">
        <f t="shared" si="10"/>
        <v>925.94969679999997</v>
      </c>
      <c r="AP101" s="64">
        <f t="shared" si="11"/>
        <v>16.781377307500001</v>
      </c>
      <c r="AQ101" s="65">
        <f t="shared" si="12"/>
        <v>1041.6934088999999</v>
      </c>
      <c r="AR101" s="17"/>
      <c r="AS101" s="17"/>
      <c r="AT101" s="17"/>
      <c r="AU101" s="17"/>
      <c r="AV101" s="17"/>
      <c r="AW101" s="17"/>
      <c r="AX101" s="17"/>
      <c r="AY101" s="17"/>
      <c r="AZ101" s="9"/>
      <c r="BA101" s="7"/>
      <c r="BB101" s="12">
        <f t="shared" si="13"/>
        <v>1.826887593380836</v>
      </c>
      <c r="BC101" s="11">
        <f t="shared" si="14"/>
        <v>3.0634974068221874</v>
      </c>
      <c r="BD101" s="8"/>
      <c r="BE101" s="8"/>
      <c r="BF101" s="8"/>
      <c r="BG101" s="8"/>
      <c r="BH101" s="8"/>
      <c r="BI101" s="8"/>
      <c r="BJ101" s="8"/>
      <c r="BK101" s="8"/>
      <c r="BL101" s="9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</row>
    <row r="102" spans="19:90" x14ac:dyDescent="0.25">
      <c r="S102" s="17"/>
      <c r="T102" s="10">
        <v>1165.217813</v>
      </c>
      <c r="U102" s="11">
        <v>305.63563579999999</v>
      </c>
      <c r="V102" s="11">
        <v>859.582177</v>
      </c>
      <c r="W102" s="12">
        <v>68.13365306</v>
      </c>
      <c r="X102" s="12">
        <v>1.133653062</v>
      </c>
      <c r="Y102" s="13">
        <v>67</v>
      </c>
      <c r="Z102" s="83"/>
      <c r="AA102" s="58">
        <f t="shared" si="8"/>
        <v>5.8472890046695501E-2</v>
      </c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67">
        <f t="shared" si="9"/>
        <v>34.06682653</v>
      </c>
      <c r="AO102" s="65">
        <f t="shared" si="10"/>
        <v>932.17425040000001</v>
      </c>
      <c r="AP102" s="64">
        <f t="shared" si="11"/>
        <v>17.033413265</v>
      </c>
      <c r="AQ102" s="65">
        <f t="shared" si="12"/>
        <v>1048.6960317</v>
      </c>
      <c r="AR102" s="17"/>
      <c r="AS102" s="17"/>
      <c r="AT102" s="17"/>
      <c r="AU102" s="17"/>
      <c r="AV102" s="17"/>
      <c r="AW102" s="17"/>
      <c r="AX102" s="17"/>
      <c r="AY102" s="17"/>
      <c r="AZ102" s="9"/>
      <c r="BA102" s="7"/>
      <c r="BB102" s="12">
        <f t="shared" si="13"/>
        <v>1.8333616747352033</v>
      </c>
      <c r="BC102" s="11">
        <f t="shared" si="14"/>
        <v>3.0664071151836367</v>
      </c>
      <c r="BD102" s="8"/>
      <c r="BE102" s="8"/>
      <c r="BF102" s="8"/>
      <c r="BG102" s="8"/>
      <c r="BH102" s="8"/>
      <c r="BI102" s="8"/>
      <c r="BJ102" s="8"/>
      <c r="BK102" s="8"/>
      <c r="BL102" s="9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</row>
    <row r="103" spans="19:90" x14ac:dyDescent="0.25">
      <c r="S103" s="17"/>
      <c r="T103" s="10">
        <v>1172.950812</v>
      </c>
      <c r="U103" s="11">
        <v>305.69370370000001</v>
      </c>
      <c r="V103" s="11">
        <v>867.25710809999998</v>
      </c>
      <c r="W103" s="12">
        <v>69.141747370000004</v>
      </c>
      <c r="X103" s="12">
        <v>1.14174737</v>
      </c>
      <c r="Y103" s="13">
        <v>68</v>
      </c>
      <c r="Z103" s="83"/>
      <c r="AA103" s="58">
        <f t="shared" si="8"/>
        <v>5.8946843007087669E-2</v>
      </c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67">
        <f t="shared" si="9"/>
        <v>34.570873685000002</v>
      </c>
      <c r="AO103" s="65">
        <f t="shared" si="10"/>
        <v>938.3606496000001</v>
      </c>
      <c r="AP103" s="64">
        <f t="shared" si="11"/>
        <v>17.285436842500001</v>
      </c>
      <c r="AQ103" s="65">
        <f t="shared" si="12"/>
        <v>1055.6557308000001</v>
      </c>
      <c r="AR103" s="17"/>
      <c r="AS103" s="17"/>
      <c r="AT103" s="17"/>
      <c r="AU103" s="17"/>
      <c r="AV103" s="17"/>
      <c r="AW103" s="17"/>
      <c r="AX103" s="17"/>
      <c r="AY103" s="17"/>
      <c r="AZ103" s="9"/>
      <c r="BA103" s="7"/>
      <c r="BB103" s="12">
        <f t="shared" si="13"/>
        <v>1.8397403509593462</v>
      </c>
      <c r="BC103" s="11">
        <f t="shared" si="14"/>
        <v>3.06927980024436</v>
      </c>
      <c r="BD103" s="8"/>
      <c r="BE103" s="8"/>
      <c r="BF103" s="8"/>
      <c r="BG103" s="8"/>
      <c r="BH103" s="8"/>
      <c r="BI103" s="8"/>
      <c r="BJ103" s="8"/>
      <c r="BK103" s="8"/>
      <c r="BL103" s="9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</row>
    <row r="104" spans="19:90" x14ac:dyDescent="0.25">
      <c r="S104" s="17"/>
      <c r="T104" s="10">
        <v>1180.6371349999999</v>
      </c>
      <c r="U104" s="11">
        <v>305.75011219999999</v>
      </c>
      <c r="V104" s="11">
        <v>874.88702309999996</v>
      </c>
      <c r="W104" s="12">
        <v>70.149793200000005</v>
      </c>
      <c r="X104" s="12">
        <v>1.149793198</v>
      </c>
      <c r="Y104" s="13">
        <v>69</v>
      </c>
      <c r="Z104" s="83"/>
      <c r="AA104" s="58">
        <f t="shared" si="8"/>
        <v>5.9416895437563892E-2</v>
      </c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67">
        <f t="shared" si="9"/>
        <v>35.074896600000002</v>
      </c>
      <c r="AO104" s="65">
        <f t="shared" si="10"/>
        <v>944.50970800000005</v>
      </c>
      <c r="AP104" s="64">
        <f t="shared" si="11"/>
        <v>17.537448300000001</v>
      </c>
      <c r="AQ104" s="65">
        <f t="shared" si="12"/>
        <v>1062.5734215</v>
      </c>
      <c r="AR104" s="17"/>
      <c r="AS104" s="17"/>
      <c r="AT104" s="17"/>
      <c r="AU104" s="17"/>
      <c r="AV104" s="17"/>
      <c r="AW104" s="17"/>
      <c r="AX104" s="17"/>
      <c r="AY104" s="17"/>
      <c r="AZ104" s="9"/>
      <c r="BA104" s="7"/>
      <c r="BB104" s="12">
        <f t="shared" si="13"/>
        <v>1.846026395075979</v>
      </c>
      <c r="BC104" s="11">
        <f t="shared" si="14"/>
        <v>3.0721164391189135</v>
      </c>
      <c r="BD104" s="8"/>
      <c r="BE104" s="8"/>
      <c r="BF104" s="8"/>
      <c r="BG104" s="8"/>
      <c r="BH104" s="8"/>
      <c r="BI104" s="8"/>
      <c r="BJ104" s="8"/>
      <c r="BK104" s="8"/>
      <c r="BL104" s="9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</row>
    <row r="105" spans="19:90" x14ac:dyDescent="0.25">
      <c r="S105" s="17"/>
      <c r="T105" s="10">
        <v>1188.2777639999999</v>
      </c>
      <c r="U105" s="11">
        <v>305.80493150000001</v>
      </c>
      <c r="V105" s="11">
        <v>882.47283289999996</v>
      </c>
      <c r="W105" s="12">
        <v>71.157791549999999</v>
      </c>
      <c r="X105" s="12">
        <v>1.157791555</v>
      </c>
      <c r="Y105" s="13">
        <v>70</v>
      </c>
      <c r="Z105" s="83"/>
      <c r="AA105" s="58">
        <f t="shared" si="8"/>
        <v>5.9883129774698035E-2</v>
      </c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67">
        <f t="shared" si="9"/>
        <v>35.578895774999999</v>
      </c>
      <c r="AO105" s="65">
        <f t="shared" si="10"/>
        <v>950.62221120000004</v>
      </c>
      <c r="AP105" s="64">
        <f t="shared" si="11"/>
        <v>17.7894478875</v>
      </c>
      <c r="AQ105" s="65">
        <f t="shared" si="12"/>
        <v>1069.4499876</v>
      </c>
      <c r="AR105" s="17"/>
      <c r="AS105" s="17"/>
      <c r="AT105" s="17"/>
      <c r="AU105" s="17"/>
      <c r="AV105" s="17"/>
      <c r="AW105" s="17"/>
      <c r="AX105" s="17"/>
      <c r="AY105" s="17"/>
      <c r="AZ105" s="9"/>
      <c r="BA105" s="7"/>
      <c r="BB105" s="12">
        <f t="shared" si="13"/>
        <v>1.8522224608771491</v>
      </c>
      <c r="BC105" s="11">
        <f t="shared" si="14"/>
        <v>3.0749179703357257</v>
      </c>
      <c r="BD105" s="8"/>
      <c r="BE105" s="8"/>
      <c r="BF105" s="8"/>
      <c r="BG105" s="8"/>
      <c r="BH105" s="8"/>
      <c r="BI105" s="8"/>
      <c r="BJ105" s="8"/>
      <c r="BK105" s="8"/>
      <c r="BL105" s="9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</row>
    <row r="106" spans="19:90" x14ac:dyDescent="0.25">
      <c r="S106" s="17"/>
      <c r="T106" s="10">
        <v>1195.8736449999999</v>
      </c>
      <c r="U106" s="11">
        <v>305.85822780000001</v>
      </c>
      <c r="V106" s="11">
        <v>890.01541699999996</v>
      </c>
      <c r="W106" s="12">
        <v>72.165743410000005</v>
      </c>
      <c r="X106" s="12">
        <v>1.165743414</v>
      </c>
      <c r="Y106" s="13">
        <v>71</v>
      </c>
      <c r="Z106" s="83"/>
      <c r="AA106" s="58">
        <f t="shared" si="8"/>
        <v>6.0345625737073597E-2</v>
      </c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67">
        <f t="shared" si="9"/>
        <v>36.082871705000002</v>
      </c>
      <c r="AO106" s="65">
        <f t="shared" si="10"/>
        <v>956.69891599999994</v>
      </c>
      <c r="AP106" s="64">
        <f t="shared" si="11"/>
        <v>18.041435852500001</v>
      </c>
      <c r="AQ106" s="65">
        <f t="shared" si="12"/>
        <v>1076.2862805</v>
      </c>
      <c r="AR106" s="17"/>
      <c r="AS106" s="17"/>
      <c r="AT106" s="17"/>
      <c r="AU106" s="17"/>
      <c r="AV106" s="17"/>
      <c r="AW106" s="17"/>
      <c r="AX106" s="17"/>
      <c r="AY106" s="17"/>
      <c r="AZ106" s="9"/>
      <c r="BA106" s="7"/>
      <c r="BB106" s="12">
        <f t="shared" si="13"/>
        <v>1.8583310898333627</v>
      </c>
      <c r="BC106" s="11">
        <f t="shared" si="14"/>
        <v>3.0776852948880133</v>
      </c>
      <c r="BD106" s="8"/>
      <c r="BE106" s="8"/>
      <c r="BF106" s="8"/>
      <c r="BG106" s="8"/>
      <c r="BH106" s="8"/>
      <c r="BI106" s="8"/>
      <c r="BJ106" s="8"/>
      <c r="BK106" s="8"/>
      <c r="BL106" s="9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</row>
    <row r="107" spans="19:90" x14ac:dyDescent="0.25">
      <c r="S107" s="17"/>
      <c r="T107" s="10">
        <v>1203.4256889999999</v>
      </c>
      <c r="U107" s="11">
        <v>305.91006370000002</v>
      </c>
      <c r="V107" s="11">
        <v>897.51562550000006</v>
      </c>
      <c r="W107" s="12">
        <v>73.17364972</v>
      </c>
      <c r="X107" s="12">
        <v>1.1736497159999999</v>
      </c>
      <c r="Y107" s="13">
        <v>72</v>
      </c>
      <c r="Z107" s="83"/>
      <c r="AA107" s="58">
        <f t="shared" si="8"/>
        <v>6.0804460457217317E-2</v>
      </c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67">
        <f t="shared" si="9"/>
        <v>36.58682486</v>
      </c>
      <c r="AO107" s="65">
        <f t="shared" si="10"/>
        <v>962.74055120000003</v>
      </c>
      <c r="AP107" s="64">
        <f t="shared" si="11"/>
        <v>18.29341243</v>
      </c>
      <c r="AQ107" s="65">
        <f t="shared" si="12"/>
        <v>1083.0831200999999</v>
      </c>
      <c r="AR107" s="17"/>
      <c r="AS107" s="17"/>
      <c r="AT107" s="17"/>
      <c r="AU107" s="17"/>
      <c r="AV107" s="17"/>
      <c r="AW107" s="17"/>
      <c r="AX107" s="17"/>
      <c r="AY107" s="17"/>
      <c r="AZ107" s="9"/>
      <c r="BA107" s="7"/>
      <c r="BB107" s="12">
        <f t="shared" si="13"/>
        <v>1.8643547171042769</v>
      </c>
      <c r="BC107" s="11">
        <f t="shared" si="14"/>
        <v>3.0804192779482804</v>
      </c>
      <c r="BD107" s="8"/>
      <c r="BE107" s="8"/>
      <c r="BF107" s="8"/>
      <c r="BG107" s="8"/>
      <c r="BH107" s="8"/>
      <c r="BI107" s="8"/>
      <c r="BJ107" s="8"/>
      <c r="BK107" s="8"/>
      <c r="BL107" s="9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</row>
    <row r="108" spans="19:90" x14ac:dyDescent="0.25">
      <c r="S108" s="17"/>
      <c r="T108" s="10">
        <v>1210.9347789999999</v>
      </c>
      <c r="U108" s="11">
        <v>305.96049850000003</v>
      </c>
      <c r="V108" s="11">
        <v>904.97428009999999</v>
      </c>
      <c r="W108" s="12">
        <v>74.181511369999996</v>
      </c>
      <c r="X108" s="12">
        <v>1.181511365</v>
      </c>
      <c r="Y108" s="13">
        <v>73</v>
      </c>
      <c r="Z108" s="83"/>
      <c r="AA108" s="58">
        <f t="shared" si="8"/>
        <v>6.1259708331492226E-2</v>
      </c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67">
        <f t="shared" si="9"/>
        <v>37.090755684999998</v>
      </c>
      <c r="AO108" s="65">
        <f t="shared" si="10"/>
        <v>968.74782319999997</v>
      </c>
      <c r="AP108" s="64">
        <f t="shared" si="11"/>
        <v>18.545377842499999</v>
      </c>
      <c r="AQ108" s="65">
        <f t="shared" si="12"/>
        <v>1089.8413011</v>
      </c>
      <c r="AR108" s="17"/>
      <c r="AS108" s="17"/>
      <c r="AT108" s="17"/>
      <c r="AU108" s="17"/>
      <c r="AV108" s="17"/>
      <c r="AW108" s="17"/>
      <c r="AX108" s="17"/>
      <c r="AY108" s="17"/>
      <c r="AZ108" s="9"/>
      <c r="BA108" s="7"/>
      <c r="BB108" s="12">
        <f t="shared" si="13"/>
        <v>1.8702956773744266</v>
      </c>
      <c r="BC108" s="11">
        <f t="shared" si="14"/>
        <v>3.0831207526532203</v>
      </c>
      <c r="BD108" s="8"/>
      <c r="BE108" s="8"/>
      <c r="BF108" s="8"/>
      <c r="BG108" s="8"/>
      <c r="BH108" s="8"/>
      <c r="BI108" s="8"/>
      <c r="BJ108" s="8"/>
      <c r="BK108" s="8"/>
      <c r="BL108" s="9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</row>
    <row r="109" spans="19:90" x14ac:dyDescent="0.25">
      <c r="S109" s="17"/>
      <c r="T109" s="10">
        <v>1218.401764</v>
      </c>
      <c r="U109" s="11">
        <v>306.0095882</v>
      </c>
      <c r="V109" s="11">
        <v>912.39217559999997</v>
      </c>
      <c r="W109" s="12">
        <v>75.189329240000006</v>
      </c>
      <c r="X109" s="12">
        <v>1.18932924</v>
      </c>
      <c r="Y109" s="13">
        <v>74</v>
      </c>
      <c r="Z109" s="83"/>
      <c r="AA109" s="58">
        <f t="shared" si="8"/>
        <v>6.1711441547125018E-2</v>
      </c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67">
        <f t="shared" si="9"/>
        <v>37.594664620000003</v>
      </c>
      <c r="AO109" s="65">
        <f t="shared" si="10"/>
        <v>974.72141120000003</v>
      </c>
      <c r="AP109" s="64">
        <f t="shared" si="11"/>
        <v>18.797332310000002</v>
      </c>
      <c r="AQ109" s="65">
        <f t="shared" si="12"/>
        <v>1096.5615875999999</v>
      </c>
      <c r="AR109" s="17"/>
      <c r="AS109" s="17"/>
      <c r="AT109" s="17"/>
      <c r="AU109" s="17"/>
      <c r="AV109" s="17"/>
      <c r="AW109" s="17"/>
      <c r="AX109" s="17"/>
      <c r="AY109" s="17"/>
      <c r="AZ109" s="9"/>
      <c r="BA109" s="7"/>
      <c r="BB109" s="12">
        <f t="shared" si="13"/>
        <v>1.8761562105249758</v>
      </c>
      <c r="BC109" s="11">
        <f t="shared" si="14"/>
        <v>3.0857905190992532</v>
      </c>
      <c r="BD109" s="8"/>
      <c r="BE109" s="8"/>
      <c r="BF109" s="8"/>
      <c r="BG109" s="8"/>
      <c r="BH109" s="8"/>
      <c r="BI109" s="8"/>
      <c r="BJ109" s="8"/>
      <c r="BK109" s="8"/>
      <c r="BL109" s="9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</row>
    <row r="110" spans="19:90" x14ac:dyDescent="0.25">
      <c r="S110" s="17"/>
      <c r="T110" s="10">
        <v>1225.8274670000001</v>
      </c>
      <c r="U110" s="11">
        <v>306.05738600000001</v>
      </c>
      <c r="V110" s="11">
        <v>919.77008109999997</v>
      </c>
      <c r="W110" s="12">
        <v>76.197104190000005</v>
      </c>
      <c r="X110" s="12">
        <v>1.197104186</v>
      </c>
      <c r="Y110" s="13">
        <v>75</v>
      </c>
      <c r="Z110" s="83"/>
      <c r="AA110" s="58">
        <f t="shared" si="8"/>
        <v>6.2159729848833611E-2</v>
      </c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67">
        <f t="shared" si="9"/>
        <v>38.098552095000002</v>
      </c>
      <c r="AO110" s="65">
        <f t="shared" si="10"/>
        <v>980.66197360000012</v>
      </c>
      <c r="AP110" s="64">
        <f t="shared" si="11"/>
        <v>19.049276047500001</v>
      </c>
      <c r="AQ110" s="65">
        <f t="shared" si="12"/>
        <v>1103.2447203000002</v>
      </c>
      <c r="AR110" s="17"/>
      <c r="AS110" s="17"/>
      <c r="AT110" s="17"/>
      <c r="AU110" s="17"/>
      <c r="AV110" s="17"/>
      <c r="AW110" s="17"/>
      <c r="AX110" s="17"/>
      <c r="AY110" s="17"/>
      <c r="AZ110" s="9"/>
      <c r="BA110" s="7"/>
      <c r="BB110" s="12">
        <f t="shared" si="13"/>
        <v>1.8819384666387995</v>
      </c>
      <c r="BC110" s="11">
        <f t="shared" si="14"/>
        <v>3.0884293483204557</v>
      </c>
      <c r="BD110" s="8"/>
      <c r="BE110" s="8"/>
      <c r="BF110" s="8"/>
      <c r="BG110" s="8"/>
      <c r="BH110" s="8"/>
      <c r="BI110" s="8"/>
      <c r="BJ110" s="8"/>
      <c r="BK110" s="8"/>
      <c r="BL110" s="9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</row>
    <row r="111" spans="19:90" x14ac:dyDescent="0.25">
      <c r="S111" s="17"/>
      <c r="T111" s="10">
        <v>1233.212683</v>
      </c>
      <c r="U111" s="11">
        <v>306.10394209999998</v>
      </c>
      <c r="V111" s="11">
        <v>927.10874109999997</v>
      </c>
      <c r="W111" s="12">
        <v>77.204837019999999</v>
      </c>
      <c r="X111" s="12">
        <v>1.2048370239999999</v>
      </c>
      <c r="Y111" s="13">
        <v>76</v>
      </c>
      <c r="Z111" s="83"/>
      <c r="AA111" s="58">
        <f t="shared" si="8"/>
        <v>6.2604640776306383E-2</v>
      </c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67">
        <f t="shared" si="9"/>
        <v>38.60241851</v>
      </c>
      <c r="AO111" s="65">
        <f t="shared" si="10"/>
        <v>986.5701464</v>
      </c>
      <c r="AP111" s="64">
        <f t="shared" si="11"/>
        <v>19.301209255</v>
      </c>
      <c r="AQ111" s="65">
        <f t="shared" si="12"/>
        <v>1109.8914147</v>
      </c>
      <c r="AR111" s="17"/>
      <c r="AS111" s="17"/>
      <c r="AT111" s="17"/>
      <c r="AU111" s="17"/>
      <c r="AV111" s="17"/>
      <c r="AW111" s="17"/>
      <c r="AX111" s="17"/>
      <c r="AY111" s="17"/>
      <c r="AZ111" s="9"/>
      <c r="BA111" s="7"/>
      <c r="BB111" s="12">
        <f t="shared" si="13"/>
        <v>1.8876445105078536</v>
      </c>
      <c r="BC111" s="11">
        <f t="shared" si="14"/>
        <v>3.0910379825875469</v>
      </c>
      <c r="BD111" s="8"/>
      <c r="BE111" s="8"/>
      <c r="BF111" s="8"/>
      <c r="BG111" s="8"/>
      <c r="BH111" s="8"/>
      <c r="BI111" s="8"/>
      <c r="BJ111" s="8"/>
      <c r="BK111" s="8"/>
      <c r="BL111" s="9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</row>
    <row r="112" spans="19:90" x14ac:dyDescent="0.25">
      <c r="S112" s="17"/>
      <c r="T112" s="10">
        <v>1240.5581810000001</v>
      </c>
      <c r="U112" s="11">
        <v>306.14930429999998</v>
      </c>
      <c r="V112" s="11">
        <v>934.40887669999995</v>
      </c>
      <c r="W112" s="12">
        <v>78.212528550000002</v>
      </c>
      <c r="X112" s="12">
        <v>1.2125285459999999</v>
      </c>
      <c r="Y112" s="13">
        <v>77</v>
      </c>
      <c r="Z112" s="83"/>
      <c r="AA112" s="58">
        <f t="shared" si="8"/>
        <v>6.3046239787765343E-2</v>
      </c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67">
        <f t="shared" si="9"/>
        <v>39.106264275000001</v>
      </c>
      <c r="AO112" s="65">
        <f t="shared" si="10"/>
        <v>992.44654480000008</v>
      </c>
      <c r="AP112" s="64">
        <f t="shared" si="11"/>
        <v>19.5531321375</v>
      </c>
      <c r="AQ112" s="65">
        <f t="shared" si="12"/>
        <v>1116.5023629000002</v>
      </c>
      <c r="AR112" s="17"/>
      <c r="AS112" s="17"/>
      <c r="AT112" s="17"/>
      <c r="AU112" s="17"/>
      <c r="AV112" s="17"/>
      <c r="AW112" s="17"/>
      <c r="AX112" s="17"/>
      <c r="AY112" s="17"/>
      <c r="AZ112" s="9"/>
      <c r="BA112" s="7"/>
      <c r="BB112" s="12">
        <f t="shared" si="13"/>
        <v>1.8932763265165695</v>
      </c>
      <c r="BC112" s="11">
        <f t="shared" si="14"/>
        <v>3.0936171370844288</v>
      </c>
      <c r="BD112" s="8"/>
      <c r="BE112" s="8"/>
      <c r="BF112" s="8"/>
      <c r="BG112" s="8"/>
      <c r="BH112" s="8"/>
      <c r="BI112" s="8"/>
      <c r="BJ112" s="8"/>
      <c r="BK112" s="8"/>
      <c r="BL112" s="9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</row>
    <row r="113" spans="19:90" x14ac:dyDescent="0.25">
      <c r="S113" s="17"/>
      <c r="T113" s="10">
        <v>1247.864705</v>
      </c>
      <c r="U113" s="11">
        <v>306.19351810000001</v>
      </c>
      <c r="V113" s="11">
        <v>941.67118660000006</v>
      </c>
      <c r="W113" s="12">
        <v>79.220179520000002</v>
      </c>
      <c r="X113" s="12">
        <v>1.2201795179999999</v>
      </c>
      <c r="Y113" s="13">
        <v>78</v>
      </c>
      <c r="Z113" s="83"/>
      <c r="AA113" s="58">
        <f t="shared" si="8"/>
        <v>6.3484590278559086E-2</v>
      </c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67">
        <f t="shared" si="9"/>
        <v>39.610089760000001</v>
      </c>
      <c r="AO113" s="65">
        <f t="shared" si="10"/>
        <v>998.29176400000006</v>
      </c>
      <c r="AP113" s="64">
        <f t="shared" si="11"/>
        <v>19.805044880000001</v>
      </c>
      <c r="AQ113" s="65">
        <f t="shared" si="12"/>
        <v>1123.0782345</v>
      </c>
      <c r="AR113" s="17"/>
      <c r="AS113" s="17"/>
      <c r="AT113" s="17"/>
      <c r="AU113" s="17"/>
      <c r="AV113" s="17"/>
      <c r="AW113" s="17"/>
      <c r="AX113" s="17"/>
      <c r="AY113" s="17"/>
      <c r="AZ113" s="9"/>
      <c r="BA113" s="7"/>
      <c r="BB113" s="12">
        <f t="shared" si="13"/>
        <v>1.8988358222194615</v>
      </c>
      <c r="BC113" s="11">
        <f t="shared" si="14"/>
        <v>3.0961675011660255</v>
      </c>
      <c r="BD113" s="8"/>
      <c r="BE113" s="8"/>
      <c r="BF113" s="8"/>
      <c r="BG113" s="8"/>
      <c r="BH113" s="8"/>
      <c r="BI113" s="8"/>
      <c r="BJ113" s="8"/>
      <c r="BK113" s="8"/>
      <c r="BL113" s="9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</row>
    <row r="114" spans="19:90" x14ac:dyDescent="0.25">
      <c r="S114" s="17"/>
      <c r="T114" s="10">
        <v>1255.1329740000001</v>
      </c>
      <c r="U114" s="11">
        <v>306.23662639999998</v>
      </c>
      <c r="V114" s="11">
        <v>948.89634799999999</v>
      </c>
      <c r="W114" s="12">
        <v>80.227790690000006</v>
      </c>
      <c r="X114" s="12">
        <v>1.2277906860000001</v>
      </c>
      <c r="Y114" s="13">
        <v>79</v>
      </c>
      <c r="Z114" s="83"/>
      <c r="AA114" s="58">
        <f t="shared" si="8"/>
        <v>6.3919753804508053E-2</v>
      </c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67">
        <f t="shared" si="9"/>
        <v>40.113895345000003</v>
      </c>
      <c r="AO114" s="65">
        <f t="shared" si="10"/>
        <v>1004.1063792000001</v>
      </c>
      <c r="AP114" s="64">
        <f t="shared" si="11"/>
        <v>20.056947672500002</v>
      </c>
      <c r="AQ114" s="65">
        <f t="shared" si="12"/>
        <v>1129.6196766</v>
      </c>
      <c r="AR114" s="17"/>
      <c r="AS114" s="17"/>
      <c r="AT114" s="17"/>
      <c r="AU114" s="17"/>
      <c r="AV114" s="17"/>
      <c r="AW114" s="17"/>
      <c r="AX114" s="17"/>
      <c r="AY114" s="17"/>
      <c r="AZ114" s="9"/>
      <c r="BA114" s="7"/>
      <c r="BB114" s="12">
        <f t="shared" si="13"/>
        <v>1.9043248327814193</v>
      </c>
      <c r="BC114" s="11">
        <f t="shared" si="14"/>
        <v>3.098689739215621</v>
      </c>
      <c r="BD114" s="8"/>
      <c r="BE114" s="8"/>
      <c r="BF114" s="8"/>
      <c r="BG114" s="8"/>
      <c r="BH114" s="8"/>
      <c r="BI114" s="8"/>
      <c r="BJ114" s="8"/>
      <c r="BK114" s="8"/>
      <c r="BL114" s="9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</row>
    <row r="115" spans="19:90" x14ac:dyDescent="0.25">
      <c r="S115" s="17"/>
      <c r="T115" s="10">
        <v>1262.3636879999999</v>
      </c>
      <c r="U115" s="11">
        <v>306.27867029999999</v>
      </c>
      <c r="V115" s="11">
        <v>956.08501760000001</v>
      </c>
      <c r="W115" s="12">
        <v>81.235362769999995</v>
      </c>
      <c r="X115" s="12">
        <v>1.235362767</v>
      </c>
      <c r="Y115" s="13">
        <v>80</v>
      </c>
      <c r="Z115" s="83"/>
      <c r="AA115" s="58">
        <f t="shared" si="8"/>
        <v>6.4351789854398919E-2</v>
      </c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67">
        <f t="shared" si="9"/>
        <v>40.617681384999997</v>
      </c>
      <c r="AO115" s="65">
        <f t="shared" si="10"/>
        <v>1009.8909504</v>
      </c>
      <c r="AP115" s="64">
        <f t="shared" si="11"/>
        <v>20.308840692499999</v>
      </c>
      <c r="AQ115" s="65">
        <f t="shared" si="12"/>
        <v>1136.1273191999999</v>
      </c>
      <c r="AR115" s="17"/>
      <c r="AS115" s="17"/>
      <c r="AT115" s="17"/>
      <c r="AU115" s="17"/>
      <c r="AV115" s="17"/>
      <c r="AW115" s="17"/>
      <c r="AX115" s="17"/>
      <c r="AY115" s="17"/>
      <c r="AZ115" s="9"/>
      <c r="BA115" s="7"/>
      <c r="BB115" s="12">
        <f t="shared" si="13"/>
        <v>1.9097451242246388</v>
      </c>
      <c r="BC115" s="11">
        <f t="shared" si="14"/>
        <v>3.1011844935269113</v>
      </c>
      <c r="BD115" s="8"/>
      <c r="BE115" s="8"/>
      <c r="BF115" s="8"/>
      <c r="BG115" s="8"/>
      <c r="BH115" s="8"/>
      <c r="BI115" s="8"/>
      <c r="BJ115" s="8"/>
      <c r="BK115" s="8"/>
      <c r="BL115" s="9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</row>
    <row r="116" spans="19:90" x14ac:dyDescent="0.25">
      <c r="S116" s="17"/>
      <c r="T116" s="10"/>
      <c r="U116" s="11"/>
      <c r="V116" s="11"/>
      <c r="W116" s="12"/>
      <c r="X116" s="12"/>
      <c r="Y116" s="13"/>
      <c r="Z116" s="83"/>
      <c r="AA116" s="58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00"/>
      <c r="AO116" s="65"/>
      <c r="AP116" s="64"/>
      <c r="AQ116" s="65"/>
      <c r="AR116" s="17"/>
      <c r="AS116" s="17"/>
      <c r="AT116" s="17"/>
      <c r="AU116" s="17"/>
      <c r="AV116" s="17"/>
      <c r="AW116" s="17"/>
      <c r="AX116" s="17"/>
      <c r="AY116" s="17"/>
      <c r="AZ116" s="9"/>
      <c r="BA116" s="7"/>
      <c r="BB116" s="12"/>
      <c r="BC116" s="11"/>
      <c r="BD116" s="8"/>
      <c r="BE116" s="8"/>
      <c r="BF116" s="8"/>
      <c r="BG116" s="8"/>
      <c r="BH116" s="8"/>
      <c r="BI116" s="8"/>
      <c r="BJ116" s="8"/>
      <c r="BK116" s="8"/>
      <c r="BL116" s="9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</row>
    <row r="117" spans="19:90" x14ac:dyDescent="0.25">
      <c r="S117" s="17"/>
      <c r="T117" s="10"/>
      <c r="U117" s="11"/>
      <c r="V117" s="11"/>
      <c r="W117" s="12"/>
      <c r="X117" s="12"/>
      <c r="Y117" s="13"/>
      <c r="Z117" s="83"/>
      <c r="AA117" s="58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01"/>
      <c r="AO117" s="101"/>
      <c r="AP117" s="101"/>
      <c r="AQ117" s="101"/>
      <c r="AR117" s="17"/>
      <c r="AS117" s="17"/>
      <c r="AT117" s="17"/>
      <c r="AU117" s="17"/>
      <c r="AV117" s="17"/>
      <c r="AW117" s="17"/>
      <c r="AX117" s="17"/>
      <c r="AY117" s="17"/>
      <c r="AZ117" s="9"/>
      <c r="BA117" s="7"/>
      <c r="BB117" s="12"/>
      <c r="BC117" s="11"/>
      <c r="BD117" s="8"/>
      <c r="BE117" s="8"/>
      <c r="BF117" s="8"/>
      <c r="BG117" s="8"/>
      <c r="BH117" s="8"/>
      <c r="BI117" s="8"/>
      <c r="BJ117" s="8"/>
      <c r="BK117" s="8"/>
      <c r="BL117" s="9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</row>
    <row r="118" spans="19:90" x14ac:dyDescent="0.25">
      <c r="S118" s="17"/>
      <c r="T118" s="10"/>
      <c r="U118" s="11"/>
      <c r="V118" s="11"/>
      <c r="W118" s="12"/>
      <c r="X118" s="12"/>
      <c r="Y118" s="13"/>
      <c r="Z118" s="83"/>
      <c r="AA118" s="58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01"/>
      <c r="AO118" s="101"/>
      <c r="AP118" s="101"/>
      <c r="AQ118" s="101"/>
      <c r="AR118" s="17"/>
      <c r="AS118" s="17"/>
      <c r="AT118" s="17"/>
      <c r="AU118" s="17"/>
      <c r="AV118" s="17"/>
      <c r="AW118" s="17"/>
      <c r="AX118" s="17"/>
      <c r="AY118" s="17"/>
      <c r="AZ118" s="9"/>
      <c r="BA118" s="7"/>
      <c r="BB118" s="12"/>
      <c r="BC118" s="11"/>
      <c r="BD118" s="8"/>
      <c r="BE118" s="8"/>
      <c r="BF118" s="8"/>
      <c r="BG118" s="8"/>
      <c r="BH118" s="8"/>
      <c r="BI118" s="8"/>
      <c r="BJ118" s="8"/>
      <c r="BK118" s="8"/>
      <c r="BL118" s="9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</row>
    <row r="119" spans="19:90" x14ac:dyDescent="0.25">
      <c r="S119" s="17"/>
      <c r="T119" s="10"/>
      <c r="U119" s="11"/>
      <c r="V119" s="11"/>
      <c r="W119" s="12"/>
      <c r="X119" s="12"/>
      <c r="Y119" s="13"/>
      <c r="Z119" s="83"/>
      <c r="AA119" s="58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01"/>
      <c r="AO119" s="101"/>
      <c r="AP119" s="101"/>
      <c r="AQ119" s="101"/>
      <c r="AR119" s="17"/>
      <c r="AS119" s="17"/>
      <c r="AT119" s="17"/>
      <c r="AU119" s="17"/>
      <c r="AV119" s="17"/>
      <c r="AW119" s="17"/>
      <c r="AX119" s="17"/>
      <c r="AY119" s="17"/>
      <c r="AZ119" s="9"/>
      <c r="BA119" s="7"/>
      <c r="BB119" s="12"/>
      <c r="BC119" s="11"/>
      <c r="BD119" s="8"/>
      <c r="BE119" s="8"/>
      <c r="BF119" s="8"/>
      <c r="BG119" s="8"/>
      <c r="BH119" s="8"/>
      <c r="BI119" s="8"/>
      <c r="BJ119" s="8"/>
      <c r="BK119" s="8"/>
      <c r="BL119" s="9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</row>
    <row r="120" spans="19:90" x14ac:dyDescent="0.25">
      <c r="S120" s="17"/>
      <c r="T120" s="10"/>
      <c r="U120" s="11"/>
      <c r="V120" s="11"/>
      <c r="W120" s="12"/>
      <c r="X120" s="12"/>
      <c r="Y120" s="13"/>
      <c r="Z120" s="83"/>
      <c r="AA120" s="58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01"/>
      <c r="AO120" s="101"/>
      <c r="AP120" s="101"/>
      <c r="AQ120" s="101"/>
      <c r="AR120" s="17"/>
      <c r="AS120" s="17"/>
      <c r="AT120" s="17"/>
      <c r="AU120" s="17"/>
      <c r="AV120" s="17"/>
      <c r="AW120" s="17"/>
      <c r="AX120" s="17"/>
      <c r="AY120" s="17"/>
      <c r="AZ120" s="9"/>
      <c r="BA120" s="7"/>
      <c r="BB120" s="12"/>
      <c r="BC120" s="11"/>
      <c r="BD120" s="8"/>
      <c r="BE120" s="8"/>
      <c r="BF120" s="8"/>
      <c r="BG120" s="8"/>
      <c r="BH120" s="8"/>
      <c r="BI120" s="8"/>
      <c r="BJ120" s="8"/>
      <c r="BK120" s="8"/>
      <c r="BL120" s="9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</row>
    <row r="121" spans="19:90" x14ac:dyDescent="0.25">
      <c r="S121" s="17"/>
      <c r="T121" s="10"/>
      <c r="U121" s="11"/>
      <c r="V121" s="11"/>
      <c r="W121" s="12"/>
      <c r="X121" s="12"/>
      <c r="Y121" s="13"/>
      <c r="Z121" s="83"/>
      <c r="AA121" s="58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01"/>
      <c r="AO121" s="101"/>
      <c r="AP121" s="101"/>
      <c r="AQ121" s="101"/>
      <c r="AR121" s="17"/>
      <c r="AS121" s="17"/>
      <c r="AT121" s="17"/>
      <c r="AU121" s="17"/>
      <c r="AV121" s="17"/>
      <c r="AW121" s="17"/>
      <c r="AX121" s="17"/>
      <c r="AY121" s="17"/>
      <c r="AZ121" s="9"/>
      <c r="BA121" s="7"/>
      <c r="BB121" s="12"/>
      <c r="BC121" s="11"/>
      <c r="BD121" s="8"/>
      <c r="BE121" s="8"/>
      <c r="BF121" s="8"/>
      <c r="BG121" s="8"/>
      <c r="BH121" s="8"/>
      <c r="BI121" s="8"/>
      <c r="BJ121" s="8"/>
      <c r="BK121" s="8"/>
      <c r="BL121" s="9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</row>
    <row r="122" spans="19:90" x14ac:dyDescent="0.25">
      <c r="S122" s="17"/>
      <c r="T122" s="10"/>
      <c r="U122" s="11"/>
      <c r="V122" s="11"/>
      <c r="W122" s="12"/>
      <c r="X122" s="12"/>
      <c r="Y122" s="13"/>
      <c r="Z122" s="83"/>
      <c r="AA122" s="58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01"/>
      <c r="AO122" s="101"/>
      <c r="AP122" s="101"/>
      <c r="AQ122" s="101"/>
      <c r="AR122" s="17"/>
      <c r="AS122" s="17"/>
      <c r="AT122" s="17"/>
      <c r="AU122" s="17"/>
      <c r="AV122" s="17"/>
      <c r="AW122" s="17"/>
      <c r="AX122" s="17"/>
      <c r="AY122" s="17"/>
      <c r="AZ122" s="9"/>
      <c r="BA122" s="7"/>
      <c r="BB122" s="12"/>
      <c r="BC122" s="11"/>
      <c r="BD122" s="8"/>
      <c r="BE122" s="8"/>
      <c r="BF122" s="8"/>
      <c r="BG122" s="8"/>
      <c r="BH122" s="8"/>
      <c r="BI122" s="8"/>
      <c r="BJ122" s="8"/>
      <c r="BK122" s="8"/>
      <c r="BL122" s="9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</row>
    <row r="123" spans="19:90" x14ac:dyDescent="0.25">
      <c r="S123" s="17"/>
      <c r="T123" s="10"/>
      <c r="U123" s="11"/>
      <c r="V123" s="11"/>
      <c r="W123" s="12"/>
      <c r="X123" s="12"/>
      <c r="Y123" s="13"/>
      <c r="Z123" s="83"/>
      <c r="AA123" s="58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01"/>
      <c r="AO123" s="101"/>
      <c r="AP123" s="101"/>
      <c r="AQ123" s="101"/>
      <c r="AR123" s="17"/>
      <c r="AS123" s="17"/>
      <c r="AT123" s="17"/>
      <c r="AU123" s="17"/>
      <c r="AV123" s="17"/>
      <c r="AW123" s="17"/>
      <c r="AX123" s="17"/>
      <c r="AY123" s="17"/>
      <c r="AZ123" s="9"/>
      <c r="BA123" s="7"/>
      <c r="BB123" s="12"/>
      <c r="BC123" s="11"/>
      <c r="BD123" s="8"/>
      <c r="BE123" s="8"/>
      <c r="BF123" s="8"/>
      <c r="BG123" s="8"/>
      <c r="BH123" s="8"/>
      <c r="BI123" s="8"/>
      <c r="BJ123" s="8"/>
      <c r="BK123" s="8"/>
      <c r="BL123" s="9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</row>
    <row r="124" spans="19:90" x14ac:dyDescent="0.25">
      <c r="S124" s="17"/>
      <c r="T124" s="10"/>
      <c r="U124" s="11"/>
      <c r="V124" s="11"/>
      <c r="W124" s="12"/>
      <c r="X124" s="12"/>
      <c r="Y124" s="13"/>
      <c r="Z124" s="83"/>
      <c r="AA124" s="58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01"/>
      <c r="AO124" s="101"/>
      <c r="AP124" s="101"/>
      <c r="AQ124" s="101"/>
      <c r="AR124" s="17"/>
      <c r="AS124" s="17"/>
      <c r="AT124" s="17"/>
      <c r="AU124" s="17"/>
      <c r="AV124" s="17"/>
      <c r="AW124" s="17"/>
      <c r="AX124" s="17"/>
      <c r="AY124" s="17"/>
      <c r="AZ124" s="9"/>
      <c r="BA124" s="7"/>
      <c r="BB124" s="12"/>
      <c r="BC124" s="11"/>
      <c r="BD124" s="8"/>
      <c r="BE124" s="8"/>
      <c r="BF124" s="8"/>
      <c r="BG124" s="8"/>
      <c r="BH124" s="8"/>
      <c r="BI124" s="8"/>
      <c r="BJ124" s="8"/>
      <c r="BK124" s="8"/>
      <c r="BL124" s="9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</row>
    <row r="125" spans="19:90" x14ac:dyDescent="0.25">
      <c r="S125" s="17"/>
      <c r="T125" s="10"/>
      <c r="U125" s="11"/>
      <c r="V125" s="11"/>
      <c r="W125" s="12"/>
      <c r="X125" s="12"/>
      <c r="Y125" s="13"/>
      <c r="Z125" s="83"/>
      <c r="AA125" s="58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01"/>
      <c r="AO125" s="101"/>
      <c r="AP125" s="101"/>
      <c r="AQ125" s="101"/>
      <c r="AR125" s="17"/>
      <c r="AS125" s="17"/>
      <c r="AT125" s="17"/>
      <c r="AU125" s="17"/>
      <c r="AV125" s="17"/>
      <c r="AW125" s="17"/>
      <c r="AX125" s="17"/>
      <c r="AY125" s="17"/>
      <c r="AZ125" s="9"/>
      <c r="BA125" s="7"/>
      <c r="BB125" s="12"/>
      <c r="BC125" s="11"/>
      <c r="BD125" s="8"/>
      <c r="BE125" s="8"/>
      <c r="BF125" s="8"/>
      <c r="BG125" s="8"/>
      <c r="BH125" s="8"/>
      <c r="BI125" s="8"/>
      <c r="BJ125" s="8"/>
      <c r="BK125" s="8"/>
      <c r="BL125" s="9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</row>
    <row r="126" spans="19:90" x14ac:dyDescent="0.25">
      <c r="S126" s="17"/>
      <c r="T126" s="10"/>
      <c r="U126" s="11"/>
      <c r="V126" s="11"/>
      <c r="W126" s="12"/>
      <c r="X126" s="12"/>
      <c r="Y126" s="13"/>
      <c r="Z126" s="83"/>
      <c r="AA126" s="58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01"/>
      <c r="AO126" s="101"/>
      <c r="AP126" s="101"/>
      <c r="AQ126" s="101"/>
      <c r="AR126" s="17"/>
      <c r="AS126" s="17"/>
      <c r="AT126" s="17"/>
      <c r="AU126" s="17"/>
      <c r="AV126" s="17"/>
      <c r="AW126" s="17"/>
      <c r="AX126" s="17"/>
      <c r="AY126" s="17"/>
      <c r="AZ126" s="9"/>
      <c r="BA126" s="7"/>
      <c r="BB126" s="12"/>
      <c r="BC126" s="11"/>
      <c r="BD126" s="8"/>
      <c r="BE126" s="8"/>
      <c r="BF126" s="8"/>
      <c r="BG126" s="8"/>
      <c r="BH126" s="8"/>
      <c r="BI126" s="8"/>
      <c r="BJ126" s="8"/>
      <c r="BK126" s="8"/>
      <c r="BL126" s="9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</row>
    <row r="127" spans="19:90" x14ac:dyDescent="0.25">
      <c r="S127" s="17"/>
      <c r="T127" s="10"/>
      <c r="U127" s="11"/>
      <c r="V127" s="11"/>
      <c r="W127" s="12"/>
      <c r="X127" s="12"/>
      <c r="Y127" s="13"/>
      <c r="Z127" s="83"/>
      <c r="AA127" s="58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01"/>
      <c r="AO127" s="101"/>
      <c r="AP127" s="101"/>
      <c r="AQ127" s="101"/>
      <c r="AR127" s="17"/>
      <c r="AS127" s="17"/>
      <c r="AT127" s="17"/>
      <c r="AU127" s="17"/>
      <c r="AV127" s="17"/>
      <c r="AW127" s="17"/>
      <c r="AX127" s="17"/>
      <c r="AY127" s="17"/>
      <c r="AZ127" s="9"/>
      <c r="BA127" s="7"/>
      <c r="BB127" s="12"/>
      <c r="BC127" s="11"/>
      <c r="BD127" s="8"/>
      <c r="BE127" s="8"/>
      <c r="BF127" s="8"/>
      <c r="BG127" s="8"/>
      <c r="BH127" s="8"/>
      <c r="BI127" s="8"/>
      <c r="BJ127" s="8"/>
      <c r="BK127" s="8"/>
      <c r="BL127" s="9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</row>
    <row r="128" spans="19:90" x14ac:dyDescent="0.25">
      <c r="S128" s="17"/>
      <c r="T128" s="10"/>
      <c r="U128" s="11"/>
      <c r="V128" s="11"/>
      <c r="W128" s="12"/>
      <c r="X128" s="12"/>
      <c r="Y128" s="13"/>
      <c r="Z128" s="83"/>
      <c r="AA128" s="58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01"/>
      <c r="AO128" s="101"/>
      <c r="AP128" s="101"/>
      <c r="AQ128" s="101"/>
      <c r="AR128" s="17"/>
      <c r="AS128" s="17"/>
      <c r="AT128" s="17"/>
      <c r="AU128" s="17"/>
      <c r="AV128" s="17"/>
      <c r="AW128" s="17"/>
      <c r="AX128" s="17"/>
      <c r="AY128" s="17"/>
      <c r="AZ128" s="9"/>
      <c r="BA128" s="7"/>
      <c r="BB128" s="12"/>
      <c r="BC128" s="11"/>
      <c r="BD128" s="8"/>
      <c r="BE128" s="8"/>
      <c r="BF128" s="8"/>
      <c r="BG128" s="8"/>
      <c r="BH128" s="8"/>
      <c r="BI128" s="8"/>
      <c r="BJ128" s="8"/>
      <c r="BK128" s="8"/>
      <c r="BL128" s="9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</row>
    <row r="129" spans="19:90" x14ac:dyDescent="0.25">
      <c r="S129" s="17"/>
      <c r="T129" s="10"/>
      <c r="U129" s="11"/>
      <c r="V129" s="11"/>
      <c r="W129" s="12"/>
      <c r="X129" s="12"/>
      <c r="Y129" s="13"/>
      <c r="Z129" s="83"/>
      <c r="AA129" s="58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01"/>
      <c r="AO129" s="101"/>
      <c r="AP129" s="101"/>
      <c r="AQ129" s="101"/>
      <c r="AR129" s="17"/>
      <c r="AS129" s="17"/>
      <c r="AT129" s="17"/>
      <c r="AU129" s="17"/>
      <c r="AV129" s="17"/>
      <c r="AW129" s="17"/>
      <c r="AX129" s="17"/>
      <c r="AY129" s="17"/>
      <c r="AZ129" s="9"/>
      <c r="BA129" s="7"/>
      <c r="BB129" s="12"/>
      <c r="BC129" s="11"/>
      <c r="BD129" s="8"/>
      <c r="BE129" s="8"/>
      <c r="BF129" s="8"/>
      <c r="BG129" s="8"/>
      <c r="BH129" s="8"/>
      <c r="BI129" s="8"/>
      <c r="BJ129" s="8"/>
      <c r="BK129" s="8"/>
      <c r="BL129" s="9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</row>
    <row r="130" spans="19:90" x14ac:dyDescent="0.25">
      <c r="S130" s="17"/>
      <c r="T130" s="10"/>
      <c r="U130" s="11"/>
      <c r="V130" s="11"/>
      <c r="W130" s="12"/>
      <c r="X130" s="12"/>
      <c r="Y130" s="13"/>
      <c r="Z130" s="83"/>
      <c r="AA130" s="58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01"/>
      <c r="AO130" s="101"/>
      <c r="AP130" s="101"/>
      <c r="AQ130" s="101"/>
      <c r="AR130" s="17"/>
      <c r="AS130" s="17"/>
      <c r="AT130" s="17"/>
      <c r="AU130" s="17"/>
      <c r="AV130" s="17"/>
      <c r="AW130" s="17"/>
      <c r="AX130" s="17"/>
      <c r="AY130" s="17"/>
      <c r="AZ130" s="9"/>
      <c r="BA130" s="7"/>
      <c r="BB130" s="12"/>
      <c r="BC130" s="11"/>
      <c r="BD130" s="8"/>
      <c r="BE130" s="8"/>
      <c r="BF130" s="8"/>
      <c r="BG130" s="8"/>
      <c r="BH130" s="8"/>
      <c r="BI130" s="8"/>
      <c r="BJ130" s="8"/>
      <c r="BK130" s="8"/>
      <c r="BL130" s="9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</row>
    <row r="131" spans="19:90" x14ac:dyDescent="0.25">
      <c r="S131" s="17"/>
      <c r="T131" s="10"/>
      <c r="U131" s="11"/>
      <c r="V131" s="11"/>
      <c r="W131" s="12"/>
      <c r="X131" s="12"/>
      <c r="Y131" s="13"/>
      <c r="Z131" s="83"/>
      <c r="AA131" s="58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01"/>
      <c r="AO131" s="101"/>
      <c r="AP131" s="101"/>
      <c r="AQ131" s="101"/>
      <c r="AR131" s="17"/>
      <c r="AS131" s="17"/>
      <c r="AT131" s="17"/>
      <c r="AU131" s="17"/>
      <c r="AV131" s="17"/>
      <c r="AW131" s="17"/>
      <c r="AX131" s="17"/>
      <c r="AY131" s="17"/>
      <c r="AZ131" s="9"/>
      <c r="BA131" s="7"/>
      <c r="BB131" s="12"/>
      <c r="BC131" s="11"/>
      <c r="BD131" s="8"/>
      <c r="BE131" s="8"/>
      <c r="BF131" s="8"/>
      <c r="BG131" s="8"/>
      <c r="BH131" s="8"/>
      <c r="BI131" s="8"/>
      <c r="BJ131" s="8"/>
      <c r="BK131" s="8"/>
      <c r="BL131" s="9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</row>
    <row r="132" spans="19:90" x14ac:dyDescent="0.25">
      <c r="S132" s="17"/>
      <c r="T132" s="10"/>
      <c r="U132" s="11"/>
      <c r="V132" s="11"/>
      <c r="W132" s="12"/>
      <c r="X132" s="12"/>
      <c r="Y132" s="13"/>
      <c r="Z132" s="83"/>
      <c r="AA132" s="58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01"/>
      <c r="AO132" s="101"/>
      <c r="AP132" s="101"/>
      <c r="AQ132" s="101"/>
      <c r="AR132" s="17"/>
      <c r="AS132" s="17"/>
      <c r="AT132" s="17"/>
      <c r="AU132" s="17"/>
      <c r="AV132" s="17"/>
      <c r="AW132" s="17"/>
      <c r="AX132" s="17"/>
      <c r="AY132" s="17"/>
      <c r="AZ132" s="9"/>
      <c r="BA132" s="7"/>
      <c r="BB132" s="12"/>
      <c r="BC132" s="11"/>
      <c r="BD132" s="8"/>
      <c r="BE132" s="8"/>
      <c r="BF132" s="8"/>
      <c r="BG132" s="8"/>
      <c r="BH132" s="8"/>
      <c r="BI132" s="8"/>
      <c r="BJ132" s="8"/>
      <c r="BK132" s="8"/>
      <c r="BL132" s="9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</row>
    <row r="133" spans="19:90" x14ac:dyDescent="0.25">
      <c r="S133" s="17"/>
      <c r="T133" s="10"/>
      <c r="U133" s="11"/>
      <c r="V133" s="11"/>
      <c r="W133" s="12"/>
      <c r="X133" s="12"/>
      <c r="Y133" s="13"/>
      <c r="Z133" s="83"/>
      <c r="AA133" s="58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01"/>
      <c r="AO133" s="101"/>
      <c r="AP133" s="101"/>
      <c r="AQ133" s="101"/>
      <c r="AR133" s="17"/>
      <c r="AS133" s="17"/>
      <c r="AT133" s="17"/>
      <c r="AU133" s="17"/>
      <c r="AV133" s="17"/>
      <c r="AW133" s="17"/>
      <c r="AX133" s="17"/>
      <c r="AY133" s="17"/>
      <c r="AZ133" s="9"/>
      <c r="BA133" s="7"/>
      <c r="BB133" s="12"/>
      <c r="BC133" s="11"/>
      <c r="BD133" s="8"/>
      <c r="BE133" s="8"/>
      <c r="BF133" s="8"/>
      <c r="BG133" s="8"/>
      <c r="BH133" s="8"/>
      <c r="BI133" s="8"/>
      <c r="BJ133" s="8"/>
      <c r="BK133" s="8"/>
      <c r="BL133" s="9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</row>
    <row r="134" spans="19:90" x14ac:dyDescent="0.25">
      <c r="S134" s="17"/>
      <c r="T134" s="10"/>
      <c r="U134" s="11"/>
      <c r="V134" s="11"/>
      <c r="W134" s="12"/>
      <c r="X134" s="12"/>
      <c r="Y134" s="13"/>
      <c r="Z134" s="83"/>
      <c r="AA134" s="58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01"/>
      <c r="AO134" s="101"/>
      <c r="AP134" s="101"/>
      <c r="AQ134" s="101"/>
      <c r="AR134" s="17"/>
      <c r="AS134" s="17"/>
      <c r="AT134" s="17"/>
      <c r="AU134" s="17"/>
      <c r="AV134" s="17"/>
      <c r="AW134" s="17"/>
      <c r="AX134" s="17"/>
      <c r="AY134" s="17"/>
      <c r="AZ134" s="9"/>
      <c r="BA134" s="7"/>
      <c r="BB134" s="12"/>
      <c r="BC134" s="11"/>
      <c r="BD134" s="8"/>
      <c r="BE134" s="8"/>
      <c r="BF134" s="8"/>
      <c r="BG134" s="8"/>
      <c r="BH134" s="8"/>
      <c r="BI134" s="8"/>
      <c r="BJ134" s="8"/>
      <c r="BK134" s="8"/>
      <c r="BL134" s="9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</row>
    <row r="135" spans="19:90" x14ac:dyDescent="0.25">
      <c r="S135" s="17"/>
      <c r="T135" s="10"/>
      <c r="U135" s="11"/>
      <c r="V135" s="11"/>
      <c r="W135" s="12"/>
      <c r="X135" s="12"/>
      <c r="Y135" s="13"/>
      <c r="Z135" s="83"/>
      <c r="AA135" s="58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01"/>
      <c r="AO135" s="101"/>
      <c r="AP135" s="101"/>
      <c r="AQ135" s="101"/>
      <c r="AR135" s="17"/>
      <c r="AS135" s="17"/>
      <c r="AT135" s="17"/>
      <c r="AU135" s="17"/>
      <c r="AV135" s="17"/>
      <c r="AW135" s="17"/>
      <c r="AX135" s="17"/>
      <c r="AY135" s="17"/>
      <c r="AZ135" s="9"/>
      <c r="BA135" s="7"/>
      <c r="BB135" s="12"/>
      <c r="BC135" s="11"/>
      <c r="BD135" s="8"/>
      <c r="BE135" s="8"/>
      <c r="BF135" s="8"/>
      <c r="BG135" s="8"/>
      <c r="BH135" s="8"/>
      <c r="BI135" s="8"/>
      <c r="BJ135" s="8"/>
      <c r="BK135" s="8"/>
      <c r="BL135" s="9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</row>
    <row r="136" spans="19:90" x14ac:dyDescent="0.25">
      <c r="S136" s="17"/>
      <c r="T136" s="10"/>
      <c r="U136" s="11"/>
      <c r="V136" s="11"/>
      <c r="W136" s="12"/>
      <c r="X136" s="12"/>
      <c r="Y136" s="13"/>
      <c r="Z136" s="83"/>
      <c r="AA136" s="58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01"/>
      <c r="AO136" s="101"/>
      <c r="AP136" s="101"/>
      <c r="AQ136" s="101"/>
      <c r="AR136" s="17"/>
      <c r="AS136" s="17"/>
      <c r="AT136" s="17"/>
      <c r="AU136" s="17"/>
      <c r="AV136" s="17"/>
      <c r="AW136" s="17"/>
      <c r="AX136" s="17"/>
      <c r="AY136" s="17"/>
      <c r="AZ136" s="9"/>
      <c r="BA136" s="7"/>
      <c r="BB136" s="12"/>
      <c r="BC136" s="11"/>
      <c r="BD136" s="8"/>
      <c r="BE136" s="8"/>
      <c r="BF136" s="8"/>
      <c r="BG136" s="8"/>
      <c r="BH136" s="8"/>
      <c r="BI136" s="8"/>
      <c r="BJ136" s="8"/>
      <c r="BK136" s="8"/>
      <c r="BL136" s="9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</row>
    <row r="137" spans="19:90" x14ac:dyDescent="0.25">
      <c r="S137" s="17"/>
      <c r="T137" s="10"/>
      <c r="U137" s="11"/>
      <c r="V137" s="11"/>
      <c r="W137" s="12"/>
      <c r="X137" s="12"/>
      <c r="Y137" s="13"/>
      <c r="Z137" s="83"/>
      <c r="AA137" s="58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01"/>
      <c r="AO137" s="101"/>
      <c r="AP137" s="101"/>
      <c r="AQ137" s="101"/>
      <c r="AR137" s="17"/>
      <c r="AS137" s="17"/>
      <c r="AT137" s="17"/>
      <c r="AU137" s="17"/>
      <c r="AV137" s="17"/>
      <c r="AW137" s="17"/>
      <c r="AX137" s="17"/>
      <c r="AY137" s="17"/>
      <c r="AZ137" s="9"/>
      <c r="BA137" s="7"/>
      <c r="BB137" s="12"/>
      <c r="BC137" s="11"/>
      <c r="BD137" s="8"/>
      <c r="BE137" s="8"/>
      <c r="BF137" s="8"/>
      <c r="BG137" s="8"/>
      <c r="BH137" s="8"/>
      <c r="BI137" s="8"/>
      <c r="BJ137" s="8"/>
      <c r="BK137" s="8"/>
      <c r="BL137" s="9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</row>
    <row r="138" spans="19:90" x14ac:dyDescent="0.25">
      <c r="S138" s="17"/>
      <c r="T138" s="10"/>
      <c r="U138" s="11"/>
      <c r="V138" s="11"/>
      <c r="W138" s="12"/>
      <c r="X138" s="12"/>
      <c r="Y138" s="13"/>
      <c r="Z138" s="83"/>
      <c r="AA138" s="58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01"/>
      <c r="AO138" s="101"/>
      <c r="AP138" s="101"/>
      <c r="AQ138" s="101"/>
      <c r="AR138" s="17"/>
      <c r="AS138" s="17"/>
      <c r="AT138" s="17"/>
      <c r="AU138" s="17"/>
      <c r="AV138" s="17"/>
      <c r="AW138" s="17"/>
      <c r="AX138" s="17"/>
      <c r="AY138" s="17"/>
      <c r="AZ138" s="9"/>
      <c r="BA138" s="7"/>
      <c r="BB138" s="12"/>
      <c r="BC138" s="11"/>
      <c r="BD138" s="8"/>
      <c r="BE138" s="8"/>
      <c r="BF138" s="8"/>
      <c r="BG138" s="8"/>
      <c r="BH138" s="8"/>
      <c r="BI138" s="8"/>
      <c r="BJ138" s="8"/>
      <c r="BK138" s="8"/>
      <c r="BL138" s="9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</row>
    <row r="139" spans="19:90" x14ac:dyDescent="0.25">
      <c r="S139" s="17"/>
      <c r="T139" s="10"/>
      <c r="U139" s="11"/>
      <c r="V139" s="11"/>
      <c r="W139" s="12"/>
      <c r="X139" s="12"/>
      <c r="Y139" s="13"/>
      <c r="Z139" s="83"/>
      <c r="AA139" s="58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01"/>
      <c r="AO139" s="101"/>
      <c r="AP139" s="101"/>
      <c r="AQ139" s="101"/>
      <c r="AR139" s="17"/>
      <c r="AS139" s="17"/>
      <c r="AT139" s="17"/>
      <c r="AU139" s="17"/>
      <c r="AV139" s="17"/>
      <c r="AW139" s="17"/>
      <c r="AX139" s="17"/>
      <c r="AY139" s="17"/>
      <c r="AZ139" s="9"/>
      <c r="BA139" s="7"/>
      <c r="BB139" s="12"/>
      <c r="BC139" s="11"/>
      <c r="BD139" s="8"/>
      <c r="BE139" s="8"/>
      <c r="BF139" s="8"/>
      <c r="BG139" s="8"/>
      <c r="BH139" s="8"/>
      <c r="BI139" s="8"/>
      <c r="BJ139" s="8"/>
      <c r="BK139" s="8"/>
      <c r="BL139" s="9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</row>
    <row r="140" spans="19:90" x14ac:dyDescent="0.25">
      <c r="S140" s="17"/>
      <c r="T140" s="10"/>
      <c r="U140" s="11"/>
      <c r="V140" s="11"/>
      <c r="W140" s="12"/>
      <c r="X140" s="12"/>
      <c r="Y140" s="13"/>
      <c r="Z140" s="83"/>
      <c r="AA140" s="58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01"/>
      <c r="AO140" s="101"/>
      <c r="AP140" s="101"/>
      <c r="AQ140" s="101"/>
      <c r="AR140" s="17"/>
      <c r="AS140" s="17"/>
      <c r="AT140" s="17"/>
      <c r="AU140" s="17"/>
      <c r="AV140" s="17"/>
      <c r="AW140" s="17"/>
      <c r="AX140" s="17"/>
      <c r="AY140" s="17"/>
      <c r="AZ140" s="9"/>
      <c r="BA140" s="7"/>
      <c r="BB140" s="12"/>
      <c r="BC140" s="11"/>
      <c r="BD140" s="8"/>
      <c r="BE140" s="8"/>
      <c r="BF140" s="8"/>
      <c r="BG140" s="8"/>
      <c r="BH140" s="8"/>
      <c r="BI140" s="8"/>
      <c r="BJ140" s="8"/>
      <c r="BK140" s="8"/>
      <c r="BL140" s="9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</row>
    <row r="141" spans="19:90" x14ac:dyDescent="0.25">
      <c r="S141" s="17"/>
      <c r="T141" s="10"/>
      <c r="U141" s="11"/>
      <c r="V141" s="11"/>
      <c r="W141" s="12"/>
      <c r="X141" s="12"/>
      <c r="Y141" s="13"/>
      <c r="Z141" s="83"/>
      <c r="AA141" s="58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01"/>
      <c r="AO141" s="101"/>
      <c r="AP141" s="101"/>
      <c r="AQ141" s="101"/>
      <c r="AR141" s="17"/>
      <c r="AS141" s="17"/>
      <c r="AT141" s="17"/>
      <c r="AU141" s="17"/>
      <c r="AV141" s="17"/>
      <c r="AW141" s="17"/>
      <c r="AX141" s="17"/>
      <c r="AY141" s="17"/>
      <c r="AZ141" s="9"/>
      <c r="BA141" s="7"/>
      <c r="BB141" s="12"/>
      <c r="BC141" s="11"/>
      <c r="BD141" s="8"/>
      <c r="BE141" s="8"/>
      <c r="BF141" s="8"/>
      <c r="BG141" s="8"/>
      <c r="BH141" s="8"/>
      <c r="BI141" s="8"/>
      <c r="BJ141" s="8"/>
      <c r="BK141" s="8"/>
      <c r="BL141" s="9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</row>
    <row r="142" spans="19:90" x14ac:dyDescent="0.25">
      <c r="S142" s="17"/>
      <c r="T142" s="10"/>
      <c r="U142" s="11"/>
      <c r="V142" s="11"/>
      <c r="W142" s="12"/>
      <c r="X142" s="12"/>
      <c r="Y142" s="13"/>
      <c r="Z142" s="83"/>
      <c r="AA142" s="58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01"/>
      <c r="AO142" s="101"/>
      <c r="AP142" s="101"/>
      <c r="AQ142" s="101"/>
      <c r="AR142" s="17"/>
      <c r="AS142" s="17"/>
      <c r="AT142" s="17"/>
      <c r="AU142" s="17"/>
      <c r="AV142" s="17"/>
      <c r="AW142" s="17"/>
      <c r="AX142" s="17"/>
      <c r="AY142" s="17"/>
      <c r="AZ142" s="9"/>
      <c r="BA142" s="7"/>
      <c r="BB142" s="12"/>
      <c r="BC142" s="11"/>
      <c r="BD142" s="8"/>
      <c r="BE142" s="8"/>
      <c r="BF142" s="8"/>
      <c r="BG142" s="8"/>
      <c r="BH142" s="8"/>
      <c r="BI142" s="8"/>
      <c r="BJ142" s="8"/>
      <c r="BK142" s="8"/>
      <c r="BL142" s="9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</row>
    <row r="143" spans="19:90" x14ac:dyDescent="0.25">
      <c r="S143" s="17"/>
      <c r="T143" s="10"/>
      <c r="U143" s="11"/>
      <c r="V143" s="11"/>
      <c r="W143" s="12"/>
      <c r="X143" s="12"/>
      <c r="Y143" s="13"/>
      <c r="Z143" s="83"/>
      <c r="AA143" s="58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01"/>
      <c r="AO143" s="101"/>
      <c r="AP143" s="101"/>
      <c r="AQ143" s="101"/>
      <c r="AR143" s="17"/>
      <c r="AS143" s="17"/>
      <c r="AT143" s="17"/>
      <c r="AU143" s="17"/>
      <c r="AV143" s="17"/>
      <c r="AW143" s="17"/>
      <c r="AX143" s="17"/>
      <c r="AY143" s="17"/>
      <c r="AZ143" s="9"/>
      <c r="BA143" s="7"/>
      <c r="BB143" s="12"/>
      <c r="BC143" s="11"/>
      <c r="BD143" s="8"/>
      <c r="BE143" s="8"/>
      <c r="BF143" s="8"/>
      <c r="BG143" s="8"/>
      <c r="BH143" s="8"/>
      <c r="BI143" s="8"/>
      <c r="BJ143" s="8"/>
      <c r="BK143" s="8"/>
      <c r="BL143" s="9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</row>
    <row r="144" spans="19:90" x14ac:dyDescent="0.25">
      <c r="S144" s="17"/>
      <c r="T144" s="10"/>
      <c r="U144" s="11"/>
      <c r="V144" s="11"/>
      <c r="W144" s="12"/>
      <c r="X144" s="12"/>
      <c r="Y144" s="13"/>
      <c r="Z144" s="83"/>
      <c r="AA144" s="58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01"/>
      <c r="AO144" s="101"/>
      <c r="AP144" s="101"/>
      <c r="AQ144" s="101"/>
      <c r="AR144" s="17"/>
      <c r="AS144" s="17"/>
      <c r="AT144" s="17"/>
      <c r="AU144" s="17"/>
      <c r="AV144" s="17"/>
      <c r="AW144" s="17"/>
      <c r="AX144" s="17"/>
      <c r="AY144" s="17"/>
      <c r="AZ144" s="9"/>
      <c r="BA144" s="7"/>
      <c r="BB144" s="12"/>
      <c r="BC144" s="11"/>
      <c r="BD144" s="8"/>
      <c r="BE144" s="8"/>
      <c r="BF144" s="8"/>
      <c r="BG144" s="8"/>
      <c r="BH144" s="8"/>
      <c r="BI144" s="8"/>
      <c r="BJ144" s="8"/>
      <c r="BK144" s="8"/>
      <c r="BL144" s="9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</row>
    <row r="145" spans="19:90" x14ac:dyDescent="0.25">
      <c r="S145" s="17"/>
      <c r="T145" s="10"/>
      <c r="U145" s="11"/>
      <c r="V145" s="11"/>
      <c r="W145" s="12"/>
      <c r="X145" s="12"/>
      <c r="Y145" s="13"/>
      <c r="Z145" s="83"/>
      <c r="AA145" s="58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01"/>
      <c r="AO145" s="101"/>
      <c r="AP145" s="101"/>
      <c r="AQ145" s="101"/>
      <c r="AR145" s="17"/>
      <c r="AS145" s="17"/>
      <c r="AT145" s="17"/>
      <c r="AU145" s="17"/>
      <c r="AV145" s="17"/>
      <c r="AW145" s="17"/>
      <c r="AX145" s="17"/>
      <c r="AY145" s="17"/>
      <c r="AZ145" s="9"/>
      <c r="BA145" s="7"/>
      <c r="BB145" s="12"/>
      <c r="BC145" s="11"/>
      <c r="BD145" s="8"/>
      <c r="BE145" s="8"/>
      <c r="BF145" s="8"/>
      <c r="BG145" s="8"/>
      <c r="BH145" s="8"/>
      <c r="BI145" s="8"/>
      <c r="BJ145" s="8"/>
      <c r="BK145" s="8"/>
      <c r="BL145" s="9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</row>
    <row r="146" spans="19:90" x14ac:dyDescent="0.25">
      <c r="S146" s="17"/>
      <c r="T146" s="10"/>
      <c r="U146" s="11"/>
      <c r="V146" s="11"/>
      <c r="W146" s="12"/>
      <c r="X146" s="12"/>
      <c r="Y146" s="13"/>
      <c r="Z146" s="83"/>
      <c r="AA146" s="58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01"/>
      <c r="AO146" s="101"/>
      <c r="AP146" s="101"/>
      <c r="AQ146" s="101"/>
      <c r="AR146" s="17"/>
      <c r="AS146" s="17"/>
      <c r="AT146" s="17"/>
      <c r="AU146" s="17"/>
      <c r="AV146" s="17"/>
      <c r="AW146" s="17"/>
      <c r="AX146" s="17"/>
      <c r="AY146" s="17"/>
      <c r="AZ146" s="9"/>
      <c r="BA146" s="7"/>
      <c r="BB146" s="12"/>
      <c r="BC146" s="11"/>
      <c r="BD146" s="8"/>
      <c r="BE146" s="8"/>
      <c r="BF146" s="8"/>
      <c r="BG146" s="8"/>
      <c r="BH146" s="8"/>
      <c r="BI146" s="8"/>
      <c r="BJ146" s="8"/>
      <c r="BK146" s="8"/>
      <c r="BL146" s="9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</row>
    <row r="147" spans="19:90" x14ac:dyDescent="0.25">
      <c r="S147" s="17"/>
      <c r="T147" s="10"/>
      <c r="U147" s="11"/>
      <c r="V147" s="11"/>
      <c r="W147" s="12"/>
      <c r="X147" s="12"/>
      <c r="Y147" s="13"/>
      <c r="Z147" s="83"/>
      <c r="AA147" s="58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01"/>
      <c r="AO147" s="101"/>
      <c r="AP147" s="101"/>
      <c r="AQ147" s="101"/>
      <c r="AR147" s="17"/>
      <c r="AS147" s="17"/>
      <c r="AT147" s="17"/>
      <c r="AU147" s="17"/>
      <c r="AV147" s="17"/>
      <c r="AW147" s="17"/>
      <c r="AX147" s="17"/>
      <c r="AY147" s="17"/>
      <c r="AZ147" s="9"/>
      <c r="BA147" s="7"/>
      <c r="BB147" s="12"/>
      <c r="BC147" s="11"/>
      <c r="BD147" s="8"/>
      <c r="BE147" s="8"/>
      <c r="BF147" s="8"/>
      <c r="BG147" s="8"/>
      <c r="BH147" s="8"/>
      <c r="BI147" s="8"/>
      <c r="BJ147" s="8"/>
      <c r="BK147" s="8"/>
      <c r="BL147" s="9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</row>
    <row r="148" spans="19:90" x14ac:dyDescent="0.25">
      <c r="S148" s="17"/>
      <c r="T148" s="10"/>
      <c r="U148" s="11"/>
      <c r="V148" s="11"/>
      <c r="W148" s="12"/>
      <c r="X148" s="12"/>
      <c r="Y148" s="13"/>
      <c r="Z148" s="83"/>
      <c r="AA148" s="58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01"/>
      <c r="AO148" s="101"/>
      <c r="AP148" s="101"/>
      <c r="AQ148" s="101"/>
      <c r="AR148" s="17"/>
      <c r="AS148" s="17"/>
      <c r="AT148" s="17"/>
      <c r="AU148" s="17"/>
      <c r="AV148" s="17"/>
      <c r="AW148" s="17"/>
      <c r="AX148" s="17"/>
      <c r="AY148" s="17"/>
      <c r="AZ148" s="9"/>
      <c r="BA148" s="7"/>
      <c r="BB148" s="12"/>
      <c r="BC148" s="11"/>
      <c r="BD148" s="8"/>
      <c r="BE148" s="8"/>
      <c r="BF148" s="8"/>
      <c r="BG148" s="8"/>
      <c r="BH148" s="8"/>
      <c r="BI148" s="8"/>
      <c r="BJ148" s="8"/>
      <c r="BK148" s="8"/>
      <c r="BL148" s="9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</row>
    <row r="149" spans="19:90" x14ac:dyDescent="0.25">
      <c r="S149" s="17"/>
      <c r="T149" s="10"/>
      <c r="U149" s="11"/>
      <c r="V149" s="11"/>
      <c r="W149" s="12"/>
      <c r="X149" s="12"/>
      <c r="Y149" s="13"/>
      <c r="Z149" s="83"/>
      <c r="AA149" s="58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01"/>
      <c r="AO149" s="101"/>
      <c r="AP149" s="101"/>
      <c r="AQ149" s="101"/>
      <c r="AR149" s="17"/>
      <c r="AS149" s="17"/>
      <c r="AT149" s="17"/>
      <c r="AU149" s="17"/>
      <c r="AV149" s="17"/>
      <c r="AW149" s="17"/>
      <c r="AX149" s="17"/>
      <c r="AY149" s="17"/>
      <c r="AZ149" s="9"/>
      <c r="BA149" s="7"/>
      <c r="BB149" s="12"/>
      <c r="BC149" s="11"/>
      <c r="BD149" s="8"/>
      <c r="BE149" s="8"/>
      <c r="BF149" s="8"/>
      <c r="BG149" s="8"/>
      <c r="BH149" s="8"/>
      <c r="BI149" s="8"/>
      <c r="BJ149" s="8"/>
      <c r="BK149" s="8"/>
      <c r="BL149" s="9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</row>
    <row r="150" spans="19:90" x14ac:dyDescent="0.25">
      <c r="S150" s="17"/>
      <c r="T150" s="10"/>
      <c r="U150" s="11"/>
      <c r="V150" s="11"/>
      <c r="W150" s="12"/>
      <c r="X150" s="12"/>
      <c r="Y150" s="13"/>
      <c r="Z150" s="83"/>
      <c r="AA150" s="58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01"/>
      <c r="AO150" s="101"/>
      <c r="AP150" s="101"/>
      <c r="AQ150" s="101"/>
      <c r="AR150" s="17"/>
      <c r="AS150" s="17"/>
      <c r="AT150" s="17"/>
      <c r="AU150" s="17"/>
      <c r="AV150" s="17"/>
      <c r="AW150" s="17"/>
      <c r="AX150" s="17"/>
      <c r="AY150" s="17"/>
      <c r="AZ150" s="9"/>
      <c r="BA150" s="7"/>
      <c r="BB150" s="12"/>
      <c r="BC150" s="11"/>
      <c r="BD150" s="8"/>
      <c r="BE150" s="8"/>
      <c r="BF150" s="8"/>
      <c r="BG150" s="8"/>
      <c r="BH150" s="8"/>
      <c r="BI150" s="8"/>
      <c r="BJ150" s="8"/>
      <c r="BK150" s="8"/>
      <c r="BL150" s="9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</row>
    <row r="151" spans="19:90" x14ac:dyDescent="0.25">
      <c r="S151" s="17"/>
      <c r="T151" s="10"/>
      <c r="U151" s="11"/>
      <c r="V151" s="11"/>
      <c r="W151" s="12"/>
      <c r="X151" s="12"/>
      <c r="Y151" s="13"/>
      <c r="Z151" s="83"/>
      <c r="AA151" s="58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01"/>
      <c r="AO151" s="101"/>
      <c r="AP151" s="101"/>
      <c r="AQ151" s="101"/>
      <c r="AR151" s="17"/>
      <c r="AS151" s="17"/>
      <c r="AT151" s="17"/>
      <c r="AU151" s="17"/>
      <c r="AV151" s="17"/>
      <c r="AW151" s="17"/>
      <c r="AX151" s="17"/>
      <c r="AY151" s="17"/>
      <c r="AZ151" s="9"/>
      <c r="BA151" s="7"/>
      <c r="BB151" s="12"/>
      <c r="BC151" s="11"/>
      <c r="BD151" s="8"/>
      <c r="BE151" s="8"/>
      <c r="BF151" s="8"/>
      <c r="BG151" s="8"/>
      <c r="BH151" s="8"/>
      <c r="BI151" s="8"/>
      <c r="BJ151" s="8"/>
      <c r="BK151" s="8"/>
      <c r="BL151" s="9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</row>
    <row r="152" spans="19:90" x14ac:dyDescent="0.25">
      <c r="S152" s="17"/>
      <c r="T152" s="10"/>
      <c r="U152" s="11"/>
      <c r="V152" s="11"/>
      <c r="W152" s="12"/>
      <c r="X152" s="12"/>
      <c r="Y152" s="13"/>
      <c r="Z152" s="83"/>
      <c r="AA152" s="58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01"/>
      <c r="AO152" s="101"/>
      <c r="AP152" s="101"/>
      <c r="AQ152" s="101"/>
      <c r="AR152" s="17"/>
      <c r="AS152" s="17"/>
      <c r="AT152" s="17"/>
      <c r="AU152" s="17"/>
      <c r="AV152" s="17"/>
      <c r="AW152" s="17"/>
      <c r="AX152" s="17"/>
      <c r="AY152" s="17"/>
      <c r="AZ152" s="9"/>
      <c r="BA152" s="7"/>
      <c r="BB152" s="12"/>
      <c r="BC152" s="11"/>
      <c r="BD152" s="8"/>
      <c r="BE152" s="8"/>
      <c r="BF152" s="8"/>
      <c r="BG152" s="8"/>
      <c r="BH152" s="8"/>
      <c r="BI152" s="8"/>
      <c r="BJ152" s="8"/>
      <c r="BK152" s="8"/>
      <c r="BL152" s="9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</row>
    <row r="153" spans="19:90" x14ac:dyDescent="0.25">
      <c r="S153" s="17"/>
      <c r="T153" s="10"/>
      <c r="U153" s="11"/>
      <c r="V153" s="11"/>
      <c r="W153" s="12"/>
      <c r="X153" s="12"/>
      <c r="Y153" s="13"/>
      <c r="Z153" s="83"/>
      <c r="AA153" s="58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01"/>
      <c r="AO153" s="101"/>
      <c r="AP153" s="101"/>
      <c r="AQ153" s="101"/>
      <c r="AR153" s="17"/>
      <c r="AS153" s="17"/>
      <c r="AT153" s="17"/>
      <c r="AU153" s="17"/>
      <c r="AV153" s="17"/>
      <c r="AW153" s="17"/>
      <c r="AX153" s="17"/>
      <c r="AY153" s="17"/>
      <c r="AZ153" s="9"/>
      <c r="BA153" s="7"/>
      <c r="BB153" s="12"/>
      <c r="BC153" s="11"/>
      <c r="BD153" s="8"/>
      <c r="BE153" s="8"/>
      <c r="BF153" s="8"/>
      <c r="BG153" s="8"/>
      <c r="BH153" s="8"/>
      <c r="BI153" s="8"/>
      <c r="BJ153" s="8"/>
      <c r="BK153" s="8"/>
      <c r="BL153" s="9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</row>
    <row r="154" spans="19:90" x14ac:dyDescent="0.25">
      <c r="S154" s="17"/>
      <c r="T154" s="10"/>
      <c r="U154" s="11"/>
      <c r="V154" s="11"/>
      <c r="W154" s="12"/>
      <c r="X154" s="12"/>
      <c r="Y154" s="13"/>
      <c r="Z154" s="83"/>
      <c r="AA154" s="58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01"/>
      <c r="AO154" s="101"/>
      <c r="AP154" s="101"/>
      <c r="AQ154" s="101"/>
      <c r="AR154" s="17"/>
      <c r="AS154" s="17"/>
      <c r="AT154" s="17"/>
      <c r="AU154" s="17"/>
      <c r="AV154" s="17"/>
      <c r="AW154" s="17"/>
      <c r="AX154" s="17"/>
      <c r="AY154" s="17"/>
      <c r="AZ154" s="9"/>
      <c r="BA154" s="7"/>
      <c r="BB154" s="12"/>
      <c r="BC154" s="11"/>
      <c r="BD154" s="8"/>
      <c r="BE154" s="8"/>
      <c r="BF154" s="8"/>
      <c r="BG154" s="8"/>
      <c r="BH154" s="8"/>
      <c r="BI154" s="8"/>
      <c r="BJ154" s="8"/>
      <c r="BK154" s="8"/>
      <c r="BL154" s="9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</row>
    <row r="155" spans="19:90" x14ac:dyDescent="0.25">
      <c r="S155" s="17"/>
      <c r="T155" s="10"/>
      <c r="U155" s="11"/>
      <c r="V155" s="11"/>
      <c r="W155" s="12"/>
      <c r="X155" s="12"/>
      <c r="Y155" s="13"/>
      <c r="Z155" s="83"/>
      <c r="AA155" s="58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01"/>
      <c r="AO155" s="101"/>
      <c r="AP155" s="101"/>
      <c r="AQ155" s="101"/>
      <c r="AR155" s="17"/>
      <c r="AS155" s="17"/>
      <c r="AT155" s="17"/>
      <c r="AU155" s="17"/>
      <c r="AV155" s="17"/>
      <c r="AW155" s="17"/>
      <c r="AX155" s="17"/>
      <c r="AY155" s="17"/>
      <c r="AZ155" s="9"/>
      <c r="BA155" s="7"/>
      <c r="BB155" s="12"/>
      <c r="BC155" s="11"/>
      <c r="BD155" s="8"/>
      <c r="BE155" s="8"/>
      <c r="BF155" s="8"/>
      <c r="BG155" s="8"/>
      <c r="BH155" s="8"/>
      <c r="BI155" s="8"/>
      <c r="BJ155" s="8"/>
      <c r="BK155" s="8"/>
      <c r="BL155" s="9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</row>
    <row r="156" spans="19:90" x14ac:dyDescent="0.25">
      <c r="S156" s="17"/>
      <c r="T156" s="10"/>
      <c r="U156" s="11"/>
      <c r="V156" s="11"/>
      <c r="W156" s="12"/>
      <c r="X156" s="12"/>
      <c r="Y156" s="13"/>
      <c r="Z156" s="83"/>
      <c r="AA156" s="58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01"/>
      <c r="AO156" s="101"/>
      <c r="AP156" s="101"/>
      <c r="AQ156" s="101"/>
      <c r="AR156" s="17"/>
      <c r="AS156" s="17"/>
      <c r="AT156" s="17"/>
      <c r="AU156" s="17"/>
      <c r="AV156" s="17"/>
      <c r="AW156" s="17"/>
      <c r="AX156" s="17"/>
      <c r="AY156" s="17"/>
      <c r="AZ156" s="9"/>
      <c r="BA156" s="7"/>
      <c r="BB156" s="12"/>
      <c r="BC156" s="11"/>
      <c r="BD156" s="8"/>
      <c r="BE156" s="8"/>
      <c r="BF156" s="8"/>
      <c r="BG156" s="8"/>
      <c r="BH156" s="8"/>
      <c r="BI156" s="8"/>
      <c r="BJ156" s="8"/>
      <c r="BK156" s="8"/>
      <c r="BL156" s="9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</row>
    <row r="157" spans="19:90" x14ac:dyDescent="0.25">
      <c r="S157" s="17"/>
      <c r="T157" s="10"/>
      <c r="U157" s="11"/>
      <c r="V157" s="11"/>
      <c r="W157" s="12"/>
      <c r="X157" s="12"/>
      <c r="Y157" s="13"/>
      <c r="Z157" s="83"/>
      <c r="AA157" s="58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01"/>
      <c r="AO157" s="101"/>
      <c r="AP157" s="101"/>
      <c r="AQ157" s="101"/>
      <c r="AR157" s="17"/>
      <c r="AS157" s="17"/>
      <c r="AT157" s="17"/>
      <c r="AU157" s="17"/>
      <c r="AV157" s="17"/>
      <c r="AW157" s="17"/>
      <c r="AX157" s="17"/>
      <c r="AY157" s="17"/>
      <c r="AZ157" s="9"/>
      <c r="BA157" s="7"/>
      <c r="BB157" s="12"/>
      <c r="BC157" s="11"/>
      <c r="BD157" s="8"/>
      <c r="BE157" s="8"/>
      <c r="BF157" s="8"/>
      <c r="BG157" s="8"/>
      <c r="BH157" s="8"/>
      <c r="BI157" s="8"/>
      <c r="BJ157" s="8"/>
      <c r="BK157" s="8"/>
      <c r="BL157" s="9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</row>
    <row r="158" spans="19:90" x14ac:dyDescent="0.25">
      <c r="S158" s="17"/>
      <c r="T158" s="10"/>
      <c r="U158" s="11"/>
      <c r="V158" s="11"/>
      <c r="W158" s="12"/>
      <c r="X158" s="12"/>
      <c r="Y158" s="13"/>
      <c r="Z158" s="83"/>
      <c r="AA158" s="58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01"/>
      <c r="AO158" s="101"/>
      <c r="AP158" s="101"/>
      <c r="AQ158" s="101"/>
      <c r="AR158" s="17"/>
      <c r="AS158" s="17"/>
      <c r="AT158" s="17"/>
      <c r="AU158" s="17"/>
      <c r="AV158" s="17"/>
      <c r="AW158" s="17"/>
      <c r="AX158" s="17"/>
      <c r="AY158" s="17"/>
      <c r="AZ158" s="9"/>
      <c r="BA158" s="7"/>
      <c r="BB158" s="12"/>
      <c r="BC158" s="11"/>
      <c r="BD158" s="8"/>
      <c r="BE158" s="8"/>
      <c r="BF158" s="8"/>
      <c r="BG158" s="8"/>
      <c r="BH158" s="8"/>
      <c r="BI158" s="8"/>
      <c r="BJ158" s="8"/>
      <c r="BK158" s="8"/>
      <c r="BL158" s="9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</row>
    <row r="159" spans="19:90" x14ac:dyDescent="0.25">
      <c r="S159" s="17"/>
      <c r="T159" s="10"/>
      <c r="U159" s="11"/>
      <c r="V159" s="11"/>
      <c r="W159" s="12"/>
      <c r="X159" s="12"/>
      <c r="Y159" s="13"/>
      <c r="Z159" s="83"/>
      <c r="AA159" s="58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01"/>
      <c r="AO159" s="101"/>
      <c r="AP159" s="101"/>
      <c r="AQ159" s="101"/>
      <c r="AR159" s="17"/>
      <c r="AS159" s="17"/>
      <c r="AT159" s="17"/>
      <c r="AU159" s="17"/>
      <c r="AV159" s="17"/>
      <c r="AW159" s="17"/>
      <c r="AX159" s="17"/>
      <c r="AY159" s="17"/>
      <c r="AZ159" s="9"/>
      <c r="BA159" s="7"/>
      <c r="BB159" s="12"/>
      <c r="BC159" s="11"/>
      <c r="BD159" s="8"/>
      <c r="BE159" s="8"/>
      <c r="BF159" s="8"/>
      <c r="BG159" s="8"/>
      <c r="BH159" s="8"/>
      <c r="BI159" s="8"/>
      <c r="BJ159" s="8"/>
      <c r="BK159" s="8"/>
      <c r="BL159" s="9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</row>
    <row r="160" spans="19:90" x14ac:dyDescent="0.25">
      <c r="S160" s="17"/>
      <c r="T160" s="10"/>
      <c r="U160" s="11"/>
      <c r="V160" s="11"/>
      <c r="W160" s="12"/>
      <c r="X160" s="12"/>
      <c r="Y160" s="13"/>
      <c r="Z160" s="83"/>
      <c r="AA160" s="58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01"/>
      <c r="AO160" s="101"/>
      <c r="AP160" s="101"/>
      <c r="AQ160" s="101"/>
      <c r="AR160" s="17"/>
      <c r="AS160" s="17"/>
      <c r="AT160" s="17"/>
      <c r="AU160" s="17"/>
      <c r="AV160" s="17"/>
      <c r="AW160" s="17"/>
      <c r="AX160" s="17"/>
      <c r="AY160" s="17"/>
      <c r="AZ160" s="9"/>
      <c r="BA160" s="7"/>
      <c r="BB160" s="12"/>
      <c r="BC160" s="11"/>
      <c r="BD160" s="8"/>
      <c r="BE160" s="8"/>
      <c r="BF160" s="8"/>
      <c r="BG160" s="8"/>
      <c r="BH160" s="8"/>
      <c r="BI160" s="8"/>
      <c r="BJ160" s="8"/>
      <c r="BK160" s="8"/>
      <c r="BL160" s="9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</row>
    <row r="161" spans="19:90" x14ac:dyDescent="0.25">
      <c r="S161" s="17"/>
      <c r="T161" s="10"/>
      <c r="U161" s="11"/>
      <c r="V161" s="11"/>
      <c r="W161" s="12"/>
      <c r="X161" s="12"/>
      <c r="Y161" s="13"/>
      <c r="Z161" s="83"/>
      <c r="AA161" s="58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01"/>
      <c r="AO161" s="101"/>
      <c r="AP161" s="101"/>
      <c r="AQ161" s="101"/>
      <c r="AR161" s="17"/>
      <c r="AS161" s="17"/>
      <c r="AT161" s="17"/>
      <c r="AU161" s="17"/>
      <c r="AV161" s="17"/>
      <c r="AW161" s="17"/>
      <c r="AX161" s="17"/>
      <c r="AY161" s="17"/>
      <c r="AZ161" s="9"/>
      <c r="BA161" s="7"/>
      <c r="BB161" s="12"/>
      <c r="BC161" s="11"/>
      <c r="BD161" s="8"/>
      <c r="BE161" s="8"/>
      <c r="BF161" s="8"/>
      <c r="BG161" s="8"/>
      <c r="BH161" s="8"/>
      <c r="BI161" s="8"/>
      <c r="BJ161" s="8"/>
      <c r="BK161" s="8"/>
      <c r="BL161" s="9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</row>
    <row r="162" spans="19:90" x14ac:dyDescent="0.25">
      <c r="S162" s="17"/>
      <c r="T162" s="10"/>
      <c r="U162" s="11"/>
      <c r="V162" s="11"/>
      <c r="W162" s="12"/>
      <c r="X162" s="12"/>
      <c r="Y162" s="13"/>
      <c r="Z162" s="83"/>
      <c r="AA162" s="58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9"/>
      <c r="BA162" s="7"/>
      <c r="BB162" s="12"/>
      <c r="BC162" s="11"/>
      <c r="BD162" s="8"/>
      <c r="BE162" s="8"/>
      <c r="BF162" s="8"/>
      <c r="BG162" s="8"/>
      <c r="BH162" s="8"/>
      <c r="BI162" s="8"/>
      <c r="BJ162" s="8"/>
      <c r="BK162" s="8"/>
      <c r="BL162" s="9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</row>
    <row r="163" spans="19:90" x14ac:dyDescent="0.25">
      <c r="S163" s="17"/>
      <c r="T163" s="10"/>
      <c r="U163" s="11"/>
      <c r="V163" s="11"/>
      <c r="W163" s="12"/>
      <c r="X163" s="12"/>
      <c r="Y163" s="13"/>
      <c r="Z163" s="83"/>
      <c r="AA163" s="58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9"/>
      <c r="BA163" s="7"/>
      <c r="BB163" s="12"/>
      <c r="BC163" s="11"/>
      <c r="BD163" s="8"/>
      <c r="BE163" s="8"/>
      <c r="BF163" s="8"/>
      <c r="BG163" s="8"/>
      <c r="BH163" s="8"/>
      <c r="BI163" s="8"/>
      <c r="BJ163" s="8"/>
      <c r="BK163" s="8"/>
      <c r="BL163" s="9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</row>
    <row r="164" spans="19:90" x14ac:dyDescent="0.25">
      <c r="S164" s="17"/>
      <c r="T164" s="10"/>
      <c r="U164" s="11"/>
      <c r="V164" s="11"/>
      <c r="W164" s="12"/>
      <c r="X164" s="12"/>
      <c r="Y164" s="13"/>
      <c r="Z164" s="83"/>
      <c r="AA164" s="58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9"/>
      <c r="BA164" s="7"/>
      <c r="BB164" s="12"/>
      <c r="BC164" s="11"/>
      <c r="BD164" s="8"/>
      <c r="BE164" s="8"/>
      <c r="BF164" s="8"/>
      <c r="BG164" s="8"/>
      <c r="BH164" s="8"/>
      <c r="BI164" s="8"/>
      <c r="BJ164" s="8"/>
      <c r="BK164" s="8"/>
      <c r="BL164" s="9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</row>
    <row r="165" spans="19:90" x14ac:dyDescent="0.25">
      <c r="S165" s="17"/>
      <c r="T165" s="10"/>
      <c r="U165" s="11"/>
      <c r="V165" s="11"/>
      <c r="W165" s="12"/>
      <c r="X165" s="12"/>
      <c r="Y165" s="13"/>
      <c r="Z165" s="83"/>
      <c r="AA165" s="58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9"/>
      <c r="BA165" s="7"/>
      <c r="BB165" s="12"/>
      <c r="BC165" s="11"/>
      <c r="BD165" s="8"/>
      <c r="BE165" s="8"/>
      <c r="BF165" s="8"/>
      <c r="BG165" s="8"/>
      <c r="BH165" s="8"/>
      <c r="BI165" s="8"/>
      <c r="BJ165" s="8"/>
      <c r="BK165" s="8"/>
      <c r="BL165" s="9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</row>
    <row r="166" spans="19:90" x14ac:dyDescent="0.25">
      <c r="S166" s="17"/>
      <c r="T166" s="10"/>
      <c r="U166" s="11"/>
      <c r="V166" s="11"/>
      <c r="W166" s="12"/>
      <c r="X166" s="12"/>
      <c r="Y166" s="13"/>
      <c r="Z166" s="83"/>
      <c r="AA166" s="58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9"/>
      <c r="BA166" s="7"/>
      <c r="BB166" s="12"/>
      <c r="BC166" s="11"/>
      <c r="BD166" s="8"/>
      <c r="BE166" s="8"/>
      <c r="BF166" s="8"/>
      <c r="BG166" s="8"/>
      <c r="BH166" s="8"/>
      <c r="BI166" s="8"/>
      <c r="BJ166" s="8"/>
      <c r="BK166" s="8"/>
      <c r="BL166" s="9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</row>
    <row r="167" spans="19:90" x14ac:dyDescent="0.25">
      <c r="S167" s="17"/>
      <c r="T167" s="10"/>
      <c r="U167" s="11"/>
      <c r="V167" s="11"/>
      <c r="W167" s="12"/>
      <c r="X167" s="12"/>
      <c r="Y167" s="13"/>
      <c r="Z167" s="83"/>
      <c r="AA167" s="58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9"/>
      <c r="BA167" s="7"/>
      <c r="BB167" s="12"/>
      <c r="BC167" s="11"/>
      <c r="BD167" s="8"/>
      <c r="BE167" s="8"/>
      <c r="BF167" s="8"/>
      <c r="BG167" s="8"/>
      <c r="BH167" s="8"/>
      <c r="BI167" s="8"/>
      <c r="BJ167" s="8"/>
      <c r="BK167" s="8"/>
      <c r="BL167" s="9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</row>
    <row r="168" spans="19:90" x14ac:dyDescent="0.25">
      <c r="S168" s="17"/>
      <c r="T168" s="10"/>
      <c r="U168" s="11"/>
      <c r="V168" s="11"/>
      <c r="W168" s="12"/>
      <c r="X168" s="12"/>
      <c r="Y168" s="13"/>
      <c r="Z168" s="83"/>
      <c r="AA168" s="58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9"/>
      <c r="BA168" s="7"/>
      <c r="BB168" s="12"/>
      <c r="BC168" s="11"/>
      <c r="BD168" s="8"/>
      <c r="BE168" s="8"/>
      <c r="BF168" s="8"/>
      <c r="BG168" s="8"/>
      <c r="BH168" s="8"/>
      <c r="BI168" s="8"/>
      <c r="BJ168" s="8"/>
      <c r="BK168" s="8"/>
      <c r="BL168" s="9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</row>
    <row r="169" spans="19:90" x14ac:dyDescent="0.25">
      <c r="S169" s="17"/>
      <c r="T169" s="10"/>
      <c r="U169" s="11"/>
      <c r="V169" s="11"/>
      <c r="W169" s="12"/>
      <c r="X169" s="12"/>
      <c r="Y169" s="13"/>
      <c r="Z169" s="83"/>
      <c r="AA169" s="58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9"/>
      <c r="BA169" s="7"/>
      <c r="BB169" s="12"/>
      <c r="BC169" s="11"/>
      <c r="BD169" s="8"/>
      <c r="BE169" s="8"/>
      <c r="BF169" s="8"/>
      <c r="BG169" s="8"/>
      <c r="BH169" s="8"/>
      <c r="BI169" s="8"/>
      <c r="BJ169" s="8"/>
      <c r="BK169" s="8"/>
      <c r="BL169" s="9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</row>
    <row r="170" spans="19:90" x14ac:dyDescent="0.25">
      <c r="S170" s="17"/>
      <c r="T170" s="10"/>
      <c r="U170" s="11"/>
      <c r="V170" s="11"/>
      <c r="W170" s="12"/>
      <c r="X170" s="12"/>
      <c r="Y170" s="13"/>
      <c r="Z170" s="83"/>
      <c r="AA170" s="58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9"/>
      <c r="BA170" s="7"/>
      <c r="BB170" s="12"/>
      <c r="BC170" s="11"/>
      <c r="BD170" s="8"/>
      <c r="BE170" s="8"/>
      <c r="BF170" s="8"/>
      <c r="BG170" s="8"/>
      <c r="BH170" s="8"/>
      <c r="BI170" s="8"/>
      <c r="BJ170" s="8"/>
      <c r="BK170" s="8"/>
      <c r="BL170" s="9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</row>
    <row r="171" spans="19:90" x14ac:dyDescent="0.25">
      <c r="S171" s="17"/>
      <c r="T171" s="10"/>
      <c r="U171" s="11"/>
      <c r="V171" s="11"/>
      <c r="W171" s="12"/>
      <c r="X171" s="12"/>
      <c r="Y171" s="13"/>
      <c r="Z171" s="83"/>
      <c r="AA171" s="58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9"/>
      <c r="BA171" s="7"/>
      <c r="BB171" s="12"/>
      <c r="BC171" s="11"/>
      <c r="BD171" s="8"/>
      <c r="BE171" s="8"/>
      <c r="BF171" s="8"/>
      <c r="BG171" s="8"/>
      <c r="BH171" s="8"/>
      <c r="BI171" s="8"/>
      <c r="BJ171" s="8"/>
      <c r="BK171" s="8"/>
      <c r="BL171" s="9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</row>
    <row r="172" spans="19:90" x14ac:dyDescent="0.25">
      <c r="S172" s="17"/>
      <c r="T172" s="10"/>
      <c r="U172" s="11"/>
      <c r="V172" s="11"/>
      <c r="W172" s="12"/>
      <c r="X172" s="12"/>
      <c r="Y172" s="13"/>
      <c r="Z172" s="83"/>
      <c r="AA172" s="58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9"/>
      <c r="BA172" s="7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9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</row>
    <row r="173" spans="19:90" x14ac:dyDescent="0.25"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</row>
    <row r="174" spans="19:90" x14ac:dyDescent="0.25"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</row>
    <row r="175" spans="19:90" x14ac:dyDescent="0.25"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</row>
    <row r="176" spans="19:90" x14ac:dyDescent="0.25"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</row>
    <row r="177" spans="19:90" x14ac:dyDescent="0.25"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</row>
    <row r="178" spans="19:90" x14ac:dyDescent="0.25"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</row>
    <row r="179" spans="19:90" x14ac:dyDescent="0.25"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</row>
    <row r="180" spans="19:90" x14ac:dyDescent="0.25"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</row>
    <row r="181" spans="19:90" x14ac:dyDescent="0.25"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</row>
    <row r="182" spans="19:90" x14ac:dyDescent="0.25"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</row>
    <row r="183" spans="19:90" x14ac:dyDescent="0.25"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</row>
    <row r="184" spans="19:90" x14ac:dyDescent="0.25"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</row>
    <row r="185" spans="19:90" x14ac:dyDescent="0.25"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</row>
    <row r="186" spans="19:90" x14ac:dyDescent="0.25"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</row>
    <row r="187" spans="19:90" x14ac:dyDescent="0.25"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</row>
    <row r="188" spans="19:90" x14ac:dyDescent="0.25"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</row>
    <row r="189" spans="19:90" x14ac:dyDescent="0.25"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</row>
    <row r="190" spans="19:90" x14ac:dyDescent="0.25"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</row>
    <row r="191" spans="19:90" x14ac:dyDescent="0.25"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</row>
    <row r="192" spans="19:90" x14ac:dyDescent="0.25"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</row>
    <row r="193" spans="19:90" x14ac:dyDescent="0.25"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</row>
    <row r="194" spans="19:90" x14ac:dyDescent="0.25"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</row>
    <row r="195" spans="19:90" x14ac:dyDescent="0.25"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</row>
    <row r="196" spans="19:90" x14ac:dyDescent="0.25"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</row>
    <row r="197" spans="19:90" x14ac:dyDescent="0.25"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</row>
    <row r="198" spans="19:90" x14ac:dyDescent="0.25"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</row>
    <row r="199" spans="19:90" x14ac:dyDescent="0.25"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</row>
    <row r="200" spans="19:90" x14ac:dyDescent="0.25"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</row>
    <row r="201" spans="19:90" x14ac:dyDescent="0.25"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</row>
    <row r="202" spans="19:90" x14ac:dyDescent="0.25"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</row>
    <row r="203" spans="19:90" x14ac:dyDescent="0.25"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</row>
    <row r="204" spans="19:90" x14ac:dyDescent="0.25"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</row>
    <row r="205" spans="19:90" x14ac:dyDescent="0.25"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</row>
    <row r="206" spans="19:90" x14ac:dyDescent="0.25"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</row>
    <row r="207" spans="19:90" x14ac:dyDescent="0.25"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</row>
    <row r="208" spans="19:90" x14ac:dyDescent="0.25"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</row>
    <row r="209" spans="19:90" x14ac:dyDescent="0.25"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</row>
    <row r="210" spans="19:90" x14ac:dyDescent="0.25"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</row>
    <row r="211" spans="19:90" x14ac:dyDescent="0.25"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</row>
    <row r="212" spans="19:90" x14ac:dyDescent="0.25"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</row>
    <row r="213" spans="19:90" x14ac:dyDescent="0.25"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</row>
    <row r="214" spans="19:90" x14ac:dyDescent="0.25"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</row>
    <row r="215" spans="19:90" x14ac:dyDescent="0.25"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</row>
    <row r="216" spans="19:90" x14ac:dyDescent="0.25"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</row>
    <row r="217" spans="19:90" x14ac:dyDescent="0.25"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</row>
    <row r="218" spans="19:90" x14ac:dyDescent="0.25"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</row>
    <row r="219" spans="19:90" x14ac:dyDescent="0.25"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</row>
    <row r="220" spans="19:90" x14ac:dyDescent="0.25"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</row>
    <row r="221" spans="19:90" x14ac:dyDescent="0.25"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</row>
    <row r="222" spans="19:90" x14ac:dyDescent="0.25"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</row>
    <row r="223" spans="19:90" x14ac:dyDescent="0.25"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</row>
    <row r="224" spans="19:90" x14ac:dyDescent="0.25"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</row>
    <row r="225" spans="19:90" x14ac:dyDescent="0.25"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</row>
    <row r="226" spans="19:90" x14ac:dyDescent="0.25"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</row>
    <row r="227" spans="19:90" x14ac:dyDescent="0.25"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</row>
    <row r="228" spans="19:90" x14ac:dyDescent="0.25"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</row>
    <row r="229" spans="19:90" x14ac:dyDescent="0.25"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</row>
    <row r="230" spans="19:90" x14ac:dyDescent="0.25"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</row>
    <row r="231" spans="19:90" x14ac:dyDescent="0.25"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</row>
    <row r="232" spans="19:90" x14ac:dyDescent="0.25"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</row>
    <row r="233" spans="19:90" x14ac:dyDescent="0.25"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</row>
    <row r="234" spans="19:90" x14ac:dyDescent="0.25"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</row>
    <row r="235" spans="19:90" x14ac:dyDescent="0.25"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</row>
    <row r="236" spans="19:90" x14ac:dyDescent="0.25"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</row>
    <row r="237" spans="19:90" x14ac:dyDescent="0.25"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</row>
    <row r="238" spans="19:90" x14ac:dyDescent="0.25"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</row>
    <row r="239" spans="19:90" x14ac:dyDescent="0.25"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</row>
    <row r="240" spans="19:90" x14ac:dyDescent="0.25"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</row>
    <row r="241" spans="19:90" x14ac:dyDescent="0.25"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</row>
    <row r="242" spans="19:90" x14ac:dyDescent="0.25"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</row>
    <row r="243" spans="19:90" x14ac:dyDescent="0.25"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</row>
    <row r="244" spans="19:90" x14ac:dyDescent="0.25"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</row>
    <row r="245" spans="19:90" x14ac:dyDescent="0.25"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</row>
    <row r="246" spans="19:90" x14ac:dyDescent="0.25"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</row>
    <row r="247" spans="19:90" x14ac:dyDescent="0.25"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</row>
    <row r="248" spans="19:90" x14ac:dyDescent="0.25"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</row>
    <row r="249" spans="19:90" x14ac:dyDescent="0.25"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</row>
    <row r="250" spans="19:90" x14ac:dyDescent="0.25"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</row>
    <row r="251" spans="19:90" x14ac:dyDescent="0.25"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</row>
    <row r="252" spans="19:90" x14ac:dyDescent="0.25"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</row>
    <row r="253" spans="19:90" x14ac:dyDescent="0.25"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</row>
    <row r="254" spans="19:90" x14ac:dyDescent="0.25"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</row>
    <row r="255" spans="19:90" x14ac:dyDescent="0.25"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</row>
    <row r="256" spans="19:90" x14ac:dyDescent="0.25"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</row>
    <row r="257" spans="19:90" x14ac:dyDescent="0.25"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</row>
    <row r="258" spans="19:90" x14ac:dyDescent="0.25"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</row>
    <row r="259" spans="19:90" x14ac:dyDescent="0.25"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</row>
    <row r="260" spans="19:90" x14ac:dyDescent="0.25"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</row>
    <row r="261" spans="19:90" x14ac:dyDescent="0.25"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</row>
    <row r="262" spans="19:90" x14ac:dyDescent="0.25"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</row>
    <row r="263" spans="19:90" x14ac:dyDescent="0.25"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</row>
    <row r="264" spans="19:90" x14ac:dyDescent="0.25"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</row>
    <row r="265" spans="19:90" x14ac:dyDescent="0.25"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</row>
    <row r="266" spans="19:90" x14ac:dyDescent="0.25"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</row>
    <row r="267" spans="19:90" x14ac:dyDescent="0.25"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</row>
    <row r="268" spans="19:90" x14ac:dyDescent="0.25"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</row>
    <row r="269" spans="19:90" x14ac:dyDescent="0.25"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</row>
    <row r="270" spans="19:90" x14ac:dyDescent="0.25"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</row>
    <row r="271" spans="19:90" x14ac:dyDescent="0.25"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</row>
    <row r="272" spans="19:90" x14ac:dyDescent="0.25"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</row>
    <row r="273" spans="19:90" x14ac:dyDescent="0.25"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</row>
    <row r="274" spans="19:90" x14ac:dyDescent="0.25"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</row>
    <row r="275" spans="19:90" x14ac:dyDescent="0.25"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</row>
    <row r="276" spans="19:90" x14ac:dyDescent="0.25"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</row>
    <row r="277" spans="19:90" x14ac:dyDescent="0.25"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</row>
    <row r="278" spans="19:90" x14ac:dyDescent="0.25"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</row>
    <row r="279" spans="19:90" x14ac:dyDescent="0.25"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</row>
    <row r="280" spans="19:90" x14ac:dyDescent="0.25"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</row>
    <row r="281" spans="19:90" x14ac:dyDescent="0.25"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</row>
    <row r="282" spans="19:90" x14ac:dyDescent="0.25"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</row>
    <row r="283" spans="19:90" x14ac:dyDescent="0.25"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</row>
    <row r="284" spans="19:90" x14ac:dyDescent="0.25"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</row>
    <row r="285" spans="19:90" x14ac:dyDescent="0.25"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</row>
    <row r="286" spans="19:90" x14ac:dyDescent="0.25"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</row>
    <row r="287" spans="19:90" x14ac:dyDescent="0.25"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</row>
    <row r="288" spans="19:90" x14ac:dyDescent="0.25"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</row>
    <row r="289" spans="19:90" x14ac:dyDescent="0.25"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</row>
    <row r="290" spans="19:90" x14ac:dyDescent="0.25"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</row>
    <row r="291" spans="19:90" x14ac:dyDescent="0.25"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</row>
    <row r="292" spans="19:90" x14ac:dyDescent="0.25"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</row>
    <row r="293" spans="19:90" x14ac:dyDescent="0.25"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</row>
    <row r="294" spans="19:90" x14ac:dyDescent="0.25"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</row>
    <row r="295" spans="19:90" x14ac:dyDescent="0.25"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</row>
    <row r="296" spans="19:90" x14ac:dyDescent="0.25"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</row>
    <row r="297" spans="19:90" x14ac:dyDescent="0.25"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</row>
    <row r="298" spans="19:90" x14ac:dyDescent="0.25"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</row>
    <row r="299" spans="19:90" x14ac:dyDescent="0.25"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</row>
    <row r="300" spans="19:90" x14ac:dyDescent="0.25"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</row>
    <row r="301" spans="19:90" x14ac:dyDescent="0.25"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</row>
    <row r="302" spans="19:90" x14ac:dyDescent="0.25"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</row>
    <row r="303" spans="19:90" x14ac:dyDescent="0.25"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</row>
    <row r="304" spans="19:90" x14ac:dyDescent="0.25"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</row>
    <row r="305" spans="19:90" x14ac:dyDescent="0.25"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</row>
    <row r="306" spans="19:90" x14ac:dyDescent="0.25"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</row>
    <row r="307" spans="19:90" x14ac:dyDescent="0.25"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</row>
    <row r="308" spans="19:90" x14ac:dyDescent="0.25"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</row>
    <row r="309" spans="19:90" x14ac:dyDescent="0.25"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</row>
    <row r="310" spans="19:90" x14ac:dyDescent="0.25"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</row>
    <row r="311" spans="19:90" x14ac:dyDescent="0.25"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</row>
    <row r="312" spans="19:90" x14ac:dyDescent="0.25"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</row>
    <row r="313" spans="19:90" x14ac:dyDescent="0.25"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</row>
    <row r="314" spans="19:90" x14ac:dyDescent="0.25"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</row>
    <row r="315" spans="19:90" x14ac:dyDescent="0.25"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</row>
    <row r="316" spans="19:90" x14ac:dyDescent="0.25"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</row>
    <row r="317" spans="19:90" x14ac:dyDescent="0.25"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</row>
    <row r="318" spans="19:90" x14ac:dyDescent="0.25"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</row>
    <row r="319" spans="19:90" x14ac:dyDescent="0.25"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</row>
    <row r="320" spans="19:90" x14ac:dyDescent="0.25"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</row>
    <row r="321" spans="19:90" x14ac:dyDescent="0.25"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</row>
    <row r="322" spans="19:90" x14ac:dyDescent="0.25"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</row>
    <row r="323" spans="19:90" x14ac:dyDescent="0.25"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</row>
    <row r="324" spans="19:90" x14ac:dyDescent="0.25"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</row>
    <row r="325" spans="19:90" x14ac:dyDescent="0.25"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</row>
    <row r="326" spans="19:90" x14ac:dyDescent="0.25"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</row>
    <row r="327" spans="19:90" x14ac:dyDescent="0.25"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</row>
    <row r="328" spans="19:90" x14ac:dyDescent="0.25"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</row>
    <row r="329" spans="19:90" x14ac:dyDescent="0.25"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</row>
    <row r="330" spans="19:90" x14ac:dyDescent="0.25"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</row>
    <row r="331" spans="19:90" x14ac:dyDescent="0.25"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</row>
    <row r="332" spans="19:90" x14ac:dyDescent="0.25"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</row>
    <row r="333" spans="19:90" x14ac:dyDescent="0.25"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</row>
    <row r="334" spans="19:90" x14ac:dyDescent="0.25"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</row>
    <row r="335" spans="19:90" x14ac:dyDescent="0.25"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</row>
    <row r="336" spans="19:90" x14ac:dyDescent="0.25"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</row>
    <row r="337" spans="19:90" x14ac:dyDescent="0.25"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</row>
    <row r="338" spans="19:90" x14ac:dyDescent="0.25"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</row>
    <row r="339" spans="19:90" x14ac:dyDescent="0.25"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17"/>
      <c r="CD339" s="17"/>
      <c r="CE339" s="17"/>
      <c r="CF339" s="17"/>
      <c r="CG339" s="17"/>
      <c r="CH339" s="17"/>
      <c r="CI339" s="17"/>
      <c r="CJ339" s="17"/>
      <c r="CK339" s="17"/>
      <c r="CL339" s="17"/>
    </row>
    <row r="340" spans="19:90" x14ac:dyDescent="0.25"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</row>
    <row r="341" spans="19:90" x14ac:dyDescent="0.25"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</row>
    <row r="342" spans="19:90" x14ac:dyDescent="0.25"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</row>
    <row r="343" spans="19:90" x14ac:dyDescent="0.25"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</row>
    <row r="344" spans="19:90" x14ac:dyDescent="0.25"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</row>
    <row r="345" spans="19:90" x14ac:dyDescent="0.25"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</row>
    <row r="346" spans="19:90" x14ac:dyDescent="0.25"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</row>
    <row r="347" spans="19:90" x14ac:dyDescent="0.25"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</row>
    <row r="348" spans="19:90" x14ac:dyDescent="0.25"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</row>
    <row r="349" spans="19:90" x14ac:dyDescent="0.25"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</row>
    <row r="350" spans="19:90" x14ac:dyDescent="0.25"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</row>
    <row r="351" spans="19:90" x14ac:dyDescent="0.25"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</row>
    <row r="352" spans="19:90" x14ac:dyDescent="0.25"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</row>
    <row r="353" spans="19:90" x14ac:dyDescent="0.25"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</row>
    <row r="354" spans="19:90" x14ac:dyDescent="0.25"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</row>
    <row r="355" spans="19:90" x14ac:dyDescent="0.25"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</row>
    <row r="356" spans="19:90" x14ac:dyDescent="0.25"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</row>
    <row r="357" spans="19:90" x14ac:dyDescent="0.25"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</row>
    <row r="358" spans="19:90" x14ac:dyDescent="0.25"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</row>
    <row r="359" spans="19:90" x14ac:dyDescent="0.25"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</row>
    <row r="360" spans="19:90" x14ac:dyDescent="0.25"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</row>
    <row r="361" spans="19:90" x14ac:dyDescent="0.25"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</row>
    <row r="362" spans="19:90" x14ac:dyDescent="0.25"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</row>
    <row r="363" spans="19:90" x14ac:dyDescent="0.25"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</row>
    <row r="364" spans="19:90" x14ac:dyDescent="0.25"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</row>
    <row r="365" spans="19:90" x14ac:dyDescent="0.25"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</row>
    <row r="366" spans="19:90" x14ac:dyDescent="0.25"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</row>
    <row r="367" spans="19:90" x14ac:dyDescent="0.25"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</row>
    <row r="368" spans="19:90" x14ac:dyDescent="0.25"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</row>
    <row r="369" spans="19:90" x14ac:dyDescent="0.25"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17"/>
      <c r="CD369" s="17"/>
      <c r="CE369" s="17"/>
      <c r="CF369" s="17"/>
      <c r="CG369" s="17"/>
      <c r="CH369" s="17"/>
      <c r="CI369" s="17"/>
      <c r="CJ369" s="17"/>
      <c r="CK369" s="17"/>
      <c r="CL369" s="17"/>
    </row>
    <row r="370" spans="19:90" x14ac:dyDescent="0.25"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</row>
    <row r="371" spans="19:90" x14ac:dyDescent="0.25"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</row>
    <row r="372" spans="19:90" x14ac:dyDescent="0.25"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</row>
    <row r="373" spans="19:90" x14ac:dyDescent="0.25"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</row>
    <row r="374" spans="19:90" x14ac:dyDescent="0.25"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</row>
    <row r="375" spans="19:90" x14ac:dyDescent="0.25"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</row>
    <row r="376" spans="19:90" x14ac:dyDescent="0.25"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</row>
    <row r="377" spans="19:90" x14ac:dyDescent="0.25"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</row>
    <row r="378" spans="19:90" x14ac:dyDescent="0.25"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</row>
    <row r="379" spans="19:90" x14ac:dyDescent="0.25"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  <c r="BT379" s="17"/>
      <c r="BU379" s="17"/>
      <c r="BV379" s="17"/>
      <c r="BW379" s="17"/>
      <c r="BX379" s="17"/>
      <c r="BY379" s="17"/>
      <c r="BZ379" s="17"/>
      <c r="CA379" s="17"/>
      <c r="CB379" s="17"/>
      <c r="CC379" s="17"/>
      <c r="CD379" s="17"/>
      <c r="CE379" s="17"/>
      <c r="CF379" s="17"/>
      <c r="CG379" s="17"/>
      <c r="CH379" s="17"/>
      <c r="CI379" s="17"/>
      <c r="CJ379" s="17"/>
      <c r="CK379" s="17"/>
      <c r="CL379" s="17"/>
    </row>
    <row r="380" spans="19:90" x14ac:dyDescent="0.25"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  <c r="BO380" s="17"/>
      <c r="BP380" s="17"/>
      <c r="BQ380" s="17"/>
      <c r="BR380" s="17"/>
      <c r="BS380" s="17"/>
      <c r="BT380" s="17"/>
      <c r="BU380" s="17"/>
      <c r="BV380" s="17"/>
      <c r="BW380" s="17"/>
      <c r="BX380" s="17"/>
      <c r="BY380" s="17"/>
      <c r="BZ380" s="17"/>
      <c r="CA380" s="17"/>
      <c r="CB380" s="17"/>
      <c r="CC380" s="17"/>
      <c r="CD380" s="17"/>
      <c r="CE380" s="17"/>
      <c r="CF380" s="17"/>
      <c r="CG380" s="17"/>
      <c r="CH380" s="17"/>
      <c r="CI380" s="17"/>
      <c r="CJ380" s="17"/>
      <c r="CK380" s="17"/>
      <c r="CL380" s="17"/>
    </row>
    <row r="381" spans="19:90" x14ac:dyDescent="0.25"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</row>
    <row r="382" spans="19:90" x14ac:dyDescent="0.25"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</row>
    <row r="383" spans="19:90" x14ac:dyDescent="0.25"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R383" s="17"/>
      <c r="BS383" s="17"/>
      <c r="BT383" s="17"/>
      <c r="BU383" s="17"/>
      <c r="BV383" s="17"/>
      <c r="BW383" s="17"/>
      <c r="BX383" s="17"/>
      <c r="BY383" s="17"/>
      <c r="BZ383" s="17"/>
      <c r="CA383" s="17"/>
      <c r="CB383" s="17"/>
      <c r="CC383" s="17"/>
      <c r="CD383" s="17"/>
      <c r="CE383" s="17"/>
      <c r="CF383" s="17"/>
      <c r="CG383" s="17"/>
      <c r="CH383" s="17"/>
      <c r="CI383" s="17"/>
      <c r="CJ383" s="17"/>
      <c r="CK383" s="17"/>
      <c r="CL383" s="17"/>
    </row>
    <row r="384" spans="19:90" x14ac:dyDescent="0.25"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7"/>
      <c r="BM384" s="17"/>
      <c r="BN384" s="17"/>
      <c r="BO384" s="17"/>
      <c r="BP384" s="17"/>
      <c r="BQ384" s="17"/>
      <c r="BR384" s="17"/>
      <c r="BS384" s="17"/>
      <c r="BT384" s="17"/>
      <c r="BU384" s="17"/>
      <c r="BV384" s="17"/>
      <c r="BW384" s="17"/>
      <c r="BX384" s="17"/>
      <c r="BY384" s="17"/>
      <c r="BZ384" s="17"/>
      <c r="CA384" s="17"/>
      <c r="CB384" s="17"/>
      <c r="CC384" s="17"/>
      <c r="CD384" s="17"/>
      <c r="CE384" s="17"/>
      <c r="CF384" s="17"/>
      <c r="CG384" s="17"/>
      <c r="CH384" s="17"/>
      <c r="CI384" s="17"/>
      <c r="CJ384" s="17"/>
      <c r="CK384" s="17"/>
      <c r="CL384" s="17"/>
    </row>
    <row r="385" spans="19:90" x14ac:dyDescent="0.25"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  <c r="BO385" s="17"/>
      <c r="BP385" s="17"/>
      <c r="BQ385" s="17"/>
      <c r="BR385" s="17"/>
      <c r="BS385" s="17"/>
      <c r="BT385" s="17"/>
      <c r="BU385" s="17"/>
      <c r="BV385" s="17"/>
      <c r="BW385" s="17"/>
      <c r="BX385" s="17"/>
      <c r="BY385" s="17"/>
      <c r="BZ385" s="17"/>
      <c r="CA385" s="17"/>
      <c r="CB385" s="17"/>
      <c r="CC385" s="17"/>
      <c r="CD385" s="17"/>
      <c r="CE385" s="17"/>
      <c r="CF385" s="17"/>
      <c r="CG385" s="17"/>
      <c r="CH385" s="17"/>
      <c r="CI385" s="17"/>
      <c r="CJ385" s="17"/>
      <c r="CK385" s="17"/>
      <c r="CL385" s="17"/>
    </row>
    <row r="386" spans="19:90" x14ac:dyDescent="0.25"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</row>
    <row r="387" spans="19:90" x14ac:dyDescent="0.25"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</row>
    <row r="388" spans="19:90" x14ac:dyDescent="0.25"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  <c r="BO388" s="17"/>
      <c r="BP388" s="17"/>
      <c r="BQ388" s="17"/>
      <c r="BR388" s="17"/>
      <c r="BS388" s="17"/>
      <c r="BT388" s="17"/>
      <c r="BU388" s="17"/>
      <c r="BV388" s="17"/>
      <c r="BW388" s="17"/>
      <c r="BX388" s="17"/>
      <c r="BY388" s="17"/>
      <c r="BZ388" s="17"/>
      <c r="CA388" s="17"/>
      <c r="CB388" s="17"/>
      <c r="CC388" s="17"/>
      <c r="CD388" s="17"/>
      <c r="CE388" s="17"/>
      <c r="CF388" s="17"/>
      <c r="CG388" s="17"/>
      <c r="CH388" s="17"/>
      <c r="CI388" s="17"/>
      <c r="CJ388" s="17"/>
      <c r="CK388" s="17"/>
      <c r="CL388" s="17"/>
    </row>
    <row r="389" spans="19:90" x14ac:dyDescent="0.25"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R389" s="17"/>
      <c r="BS389" s="17"/>
      <c r="BT389" s="17"/>
      <c r="BU389" s="17"/>
      <c r="BV389" s="17"/>
      <c r="BW389" s="17"/>
      <c r="BX389" s="17"/>
      <c r="BY389" s="17"/>
      <c r="BZ389" s="17"/>
      <c r="CA389" s="17"/>
      <c r="CB389" s="17"/>
      <c r="CC389" s="17"/>
      <c r="CD389" s="17"/>
      <c r="CE389" s="17"/>
      <c r="CF389" s="17"/>
      <c r="CG389" s="17"/>
      <c r="CH389" s="17"/>
      <c r="CI389" s="17"/>
      <c r="CJ389" s="17"/>
      <c r="CK389" s="17"/>
      <c r="CL389" s="17"/>
    </row>
    <row r="390" spans="19:90" x14ac:dyDescent="0.25"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R390" s="17"/>
      <c r="BS390" s="17"/>
      <c r="BT390" s="17"/>
      <c r="BU390" s="17"/>
      <c r="BV390" s="17"/>
      <c r="BW390" s="17"/>
      <c r="BX390" s="17"/>
      <c r="BY390" s="17"/>
      <c r="BZ390" s="17"/>
      <c r="CA390" s="17"/>
      <c r="CB390" s="17"/>
      <c r="CC390" s="17"/>
      <c r="CD390" s="17"/>
      <c r="CE390" s="17"/>
      <c r="CF390" s="17"/>
      <c r="CG390" s="17"/>
      <c r="CH390" s="17"/>
      <c r="CI390" s="17"/>
      <c r="CJ390" s="17"/>
      <c r="CK390" s="17"/>
      <c r="CL390" s="17"/>
    </row>
    <row r="391" spans="19:90" x14ac:dyDescent="0.25"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</row>
    <row r="392" spans="19:90" x14ac:dyDescent="0.25"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</row>
    <row r="393" spans="19:90" x14ac:dyDescent="0.25"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  <c r="BO393" s="17"/>
      <c r="BP393" s="17"/>
      <c r="BQ393" s="17"/>
      <c r="BR393" s="17"/>
      <c r="BS393" s="17"/>
      <c r="BT393" s="17"/>
      <c r="BU393" s="17"/>
      <c r="BV393" s="17"/>
      <c r="BW393" s="17"/>
      <c r="BX393" s="17"/>
      <c r="BY393" s="17"/>
      <c r="BZ393" s="17"/>
      <c r="CA393" s="17"/>
      <c r="CB393" s="17"/>
      <c r="CC393" s="17"/>
      <c r="CD393" s="17"/>
      <c r="CE393" s="17"/>
      <c r="CF393" s="17"/>
      <c r="CG393" s="17"/>
      <c r="CH393" s="17"/>
      <c r="CI393" s="17"/>
      <c r="CJ393" s="17"/>
      <c r="CK393" s="17"/>
      <c r="CL393" s="17"/>
    </row>
    <row r="394" spans="19:90" x14ac:dyDescent="0.25"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  <c r="BO394" s="17"/>
      <c r="BP394" s="17"/>
      <c r="BQ394" s="17"/>
      <c r="BR394" s="17"/>
      <c r="BS394" s="17"/>
      <c r="BT394" s="17"/>
      <c r="BU394" s="17"/>
      <c r="BV394" s="17"/>
      <c r="BW394" s="17"/>
      <c r="BX394" s="17"/>
      <c r="BY394" s="17"/>
      <c r="BZ394" s="17"/>
      <c r="CA394" s="17"/>
      <c r="CB394" s="17"/>
      <c r="CC394" s="17"/>
      <c r="CD394" s="17"/>
      <c r="CE394" s="17"/>
      <c r="CF394" s="17"/>
      <c r="CG394" s="17"/>
      <c r="CH394" s="17"/>
      <c r="CI394" s="17"/>
      <c r="CJ394" s="17"/>
      <c r="CK394" s="17"/>
      <c r="CL394" s="17"/>
    </row>
    <row r="395" spans="19:90" x14ac:dyDescent="0.25"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17"/>
      <c r="BP395" s="17"/>
      <c r="BQ395" s="17"/>
      <c r="BR395" s="17"/>
      <c r="BS395" s="17"/>
      <c r="BT395" s="17"/>
      <c r="BU395" s="17"/>
      <c r="BV395" s="17"/>
      <c r="BW395" s="17"/>
      <c r="BX395" s="17"/>
      <c r="BY395" s="17"/>
      <c r="BZ395" s="17"/>
      <c r="CA395" s="17"/>
      <c r="CB395" s="17"/>
      <c r="CC395" s="17"/>
      <c r="CD395" s="17"/>
      <c r="CE395" s="17"/>
      <c r="CF395" s="17"/>
      <c r="CG395" s="17"/>
      <c r="CH395" s="17"/>
      <c r="CI395" s="17"/>
      <c r="CJ395" s="17"/>
      <c r="CK395" s="17"/>
      <c r="CL395" s="17"/>
    </row>
    <row r="396" spans="19:90" x14ac:dyDescent="0.25"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</row>
    <row r="397" spans="19:90" x14ac:dyDescent="0.25"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</row>
    <row r="398" spans="19:90" x14ac:dyDescent="0.25"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R398" s="17"/>
      <c r="BS398" s="17"/>
      <c r="BT398" s="17"/>
      <c r="BU398" s="17"/>
      <c r="BV398" s="17"/>
      <c r="BW398" s="17"/>
      <c r="BX398" s="17"/>
      <c r="BY398" s="17"/>
      <c r="BZ398" s="17"/>
      <c r="CA398" s="17"/>
      <c r="CB398" s="17"/>
      <c r="CC398" s="17"/>
      <c r="CD398" s="17"/>
      <c r="CE398" s="17"/>
      <c r="CF398" s="17"/>
      <c r="CG398" s="17"/>
      <c r="CH398" s="17"/>
      <c r="CI398" s="17"/>
      <c r="CJ398" s="17"/>
      <c r="CK398" s="17"/>
      <c r="CL398" s="17"/>
    </row>
    <row r="399" spans="19:90" x14ac:dyDescent="0.25"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17"/>
      <c r="BP399" s="17"/>
      <c r="BQ399" s="17"/>
      <c r="BR399" s="17"/>
      <c r="BS399" s="17"/>
      <c r="BT399" s="17"/>
      <c r="BU399" s="17"/>
      <c r="BV399" s="17"/>
      <c r="BW399" s="17"/>
      <c r="BX399" s="17"/>
      <c r="BY399" s="17"/>
      <c r="BZ399" s="17"/>
      <c r="CA399" s="17"/>
      <c r="CB399" s="17"/>
      <c r="CC399" s="17"/>
      <c r="CD399" s="17"/>
      <c r="CE399" s="17"/>
      <c r="CF399" s="17"/>
      <c r="CG399" s="17"/>
      <c r="CH399" s="17"/>
      <c r="CI399" s="17"/>
      <c r="CJ399" s="17"/>
      <c r="CK399" s="17"/>
      <c r="CL399" s="17"/>
    </row>
    <row r="400" spans="19:90" x14ac:dyDescent="0.25"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  <c r="BO400" s="17"/>
      <c r="BP400" s="17"/>
      <c r="BQ400" s="17"/>
      <c r="BR400" s="17"/>
      <c r="BS400" s="17"/>
      <c r="BT400" s="17"/>
      <c r="BU400" s="17"/>
      <c r="BV400" s="17"/>
      <c r="BW400" s="17"/>
      <c r="BX400" s="17"/>
      <c r="BY400" s="17"/>
      <c r="BZ400" s="17"/>
      <c r="CA400" s="17"/>
      <c r="CB400" s="17"/>
      <c r="CC400" s="17"/>
      <c r="CD400" s="17"/>
      <c r="CE400" s="17"/>
      <c r="CF400" s="17"/>
      <c r="CG400" s="17"/>
      <c r="CH400" s="17"/>
      <c r="CI400" s="17"/>
      <c r="CJ400" s="17"/>
      <c r="CK400" s="17"/>
      <c r="CL400" s="17"/>
    </row>
    <row r="401" spans="19:90" x14ac:dyDescent="0.25"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</row>
    <row r="402" spans="19:90" x14ac:dyDescent="0.25"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</row>
    <row r="403" spans="19:90" x14ac:dyDescent="0.25"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</row>
    <row r="404" spans="19:90" x14ac:dyDescent="0.25"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</row>
    <row r="405" spans="19:90" x14ac:dyDescent="0.25"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</row>
    <row r="406" spans="19:90" x14ac:dyDescent="0.25"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</row>
    <row r="407" spans="19:90" x14ac:dyDescent="0.25"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</row>
    <row r="408" spans="19:90" x14ac:dyDescent="0.25"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</row>
    <row r="409" spans="19:90" x14ac:dyDescent="0.25"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</row>
    <row r="410" spans="19:90" x14ac:dyDescent="0.25"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</row>
    <row r="411" spans="19:90" x14ac:dyDescent="0.25"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</row>
    <row r="412" spans="19:90" x14ac:dyDescent="0.25"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</row>
    <row r="413" spans="19:90" x14ac:dyDescent="0.25"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</row>
    <row r="414" spans="19:90" x14ac:dyDescent="0.25"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A414" s="17"/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</row>
    <row r="415" spans="19:90" x14ac:dyDescent="0.25"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A415" s="17"/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</row>
    <row r="416" spans="19:90" x14ac:dyDescent="0.25"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</row>
    <row r="417" spans="19:90" x14ac:dyDescent="0.25"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</row>
    <row r="418" spans="19:90" x14ac:dyDescent="0.25"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17"/>
      <c r="BP418" s="17"/>
      <c r="BQ418" s="17"/>
      <c r="BR418" s="17"/>
      <c r="BS418" s="17"/>
      <c r="BT418" s="17"/>
      <c r="BU418" s="17"/>
      <c r="BV418" s="17"/>
      <c r="BW418" s="17"/>
      <c r="BX418" s="17"/>
      <c r="BY418" s="17"/>
      <c r="BZ418" s="17"/>
      <c r="CA418" s="17"/>
      <c r="CB418" s="17"/>
      <c r="CC418" s="17"/>
      <c r="CD418" s="17"/>
      <c r="CE418" s="17"/>
      <c r="CF418" s="17"/>
      <c r="CG418" s="17"/>
      <c r="CH418" s="17"/>
      <c r="CI418" s="17"/>
      <c r="CJ418" s="17"/>
      <c r="CK418" s="17"/>
      <c r="CL418" s="17"/>
    </row>
    <row r="419" spans="19:90" x14ac:dyDescent="0.25"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  <c r="BO419" s="17"/>
      <c r="BP419" s="17"/>
      <c r="BQ419" s="17"/>
      <c r="BR419" s="17"/>
      <c r="BS419" s="17"/>
      <c r="BT419" s="17"/>
      <c r="BU419" s="17"/>
      <c r="BV419" s="17"/>
      <c r="BW419" s="17"/>
      <c r="BX419" s="17"/>
      <c r="BY419" s="17"/>
      <c r="BZ419" s="17"/>
      <c r="CA419" s="17"/>
      <c r="CB419" s="17"/>
      <c r="CC419" s="17"/>
      <c r="CD419" s="17"/>
      <c r="CE419" s="17"/>
      <c r="CF419" s="17"/>
      <c r="CG419" s="17"/>
      <c r="CH419" s="17"/>
      <c r="CI419" s="17"/>
      <c r="CJ419" s="17"/>
      <c r="CK419" s="17"/>
      <c r="CL419" s="17"/>
    </row>
    <row r="420" spans="19:90" x14ac:dyDescent="0.25"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  <c r="BT420" s="17"/>
      <c r="BU420" s="17"/>
      <c r="BV420" s="17"/>
      <c r="BW420" s="17"/>
      <c r="BX420" s="17"/>
      <c r="BY420" s="17"/>
      <c r="BZ420" s="17"/>
      <c r="CA420" s="17"/>
      <c r="CB420" s="17"/>
      <c r="CC420" s="17"/>
      <c r="CD420" s="17"/>
      <c r="CE420" s="17"/>
      <c r="CF420" s="17"/>
      <c r="CG420" s="17"/>
      <c r="CH420" s="17"/>
      <c r="CI420" s="17"/>
      <c r="CJ420" s="17"/>
      <c r="CK420" s="17"/>
      <c r="CL420" s="17"/>
    </row>
    <row r="421" spans="19:90" x14ac:dyDescent="0.25"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</row>
    <row r="422" spans="19:90" x14ac:dyDescent="0.25"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</row>
    <row r="423" spans="19:90" x14ac:dyDescent="0.25"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  <c r="BO423" s="17"/>
      <c r="BP423" s="17"/>
      <c r="BQ423" s="17"/>
      <c r="BR423" s="17"/>
      <c r="BS423" s="17"/>
      <c r="BT423" s="17"/>
      <c r="BU423" s="17"/>
      <c r="BV423" s="17"/>
      <c r="BW423" s="17"/>
      <c r="BX423" s="17"/>
      <c r="BY423" s="17"/>
      <c r="BZ423" s="17"/>
      <c r="CA423" s="17"/>
      <c r="CB423" s="17"/>
      <c r="CC423" s="17"/>
      <c r="CD423" s="17"/>
      <c r="CE423" s="17"/>
      <c r="CF423" s="17"/>
      <c r="CG423" s="17"/>
      <c r="CH423" s="17"/>
      <c r="CI423" s="17"/>
      <c r="CJ423" s="17"/>
      <c r="CK423" s="17"/>
      <c r="CL423" s="17"/>
    </row>
    <row r="424" spans="19:90" x14ac:dyDescent="0.25"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7"/>
      <c r="BU424" s="17"/>
      <c r="BV424" s="17"/>
      <c r="BW424" s="17"/>
      <c r="BX424" s="17"/>
      <c r="BY424" s="17"/>
      <c r="BZ424" s="17"/>
      <c r="CA424" s="17"/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</row>
    <row r="425" spans="19:90" x14ac:dyDescent="0.25"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</row>
    <row r="426" spans="19:90" x14ac:dyDescent="0.25"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</row>
    <row r="427" spans="19:90" x14ac:dyDescent="0.25"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</row>
    <row r="428" spans="19:90" x14ac:dyDescent="0.25"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17"/>
      <c r="BR428" s="17"/>
      <c r="BS428" s="17"/>
      <c r="BT428" s="17"/>
      <c r="BU428" s="17"/>
      <c r="BV428" s="17"/>
      <c r="BW428" s="17"/>
      <c r="BX428" s="17"/>
      <c r="BY428" s="17"/>
      <c r="BZ428" s="17"/>
      <c r="CA428" s="17"/>
      <c r="CB428" s="17"/>
      <c r="CC428" s="17"/>
      <c r="CD428" s="17"/>
      <c r="CE428" s="17"/>
      <c r="CF428" s="17"/>
      <c r="CG428" s="17"/>
      <c r="CH428" s="17"/>
      <c r="CI428" s="17"/>
      <c r="CJ428" s="17"/>
      <c r="CK428" s="17"/>
      <c r="CL428" s="17"/>
    </row>
    <row r="429" spans="19:90" x14ac:dyDescent="0.25"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7"/>
      <c r="BU429" s="17"/>
      <c r="BV429" s="17"/>
      <c r="BW429" s="17"/>
      <c r="BX429" s="17"/>
      <c r="BY429" s="17"/>
      <c r="BZ429" s="17"/>
      <c r="CA429" s="17"/>
      <c r="CB429" s="17"/>
      <c r="CC429" s="17"/>
      <c r="CD429" s="17"/>
      <c r="CE429" s="17"/>
      <c r="CF429" s="17"/>
      <c r="CG429" s="17"/>
      <c r="CH429" s="17"/>
      <c r="CI429" s="17"/>
      <c r="CJ429" s="17"/>
      <c r="CK429" s="17"/>
      <c r="CL429" s="17"/>
    </row>
    <row r="430" spans="19:90" x14ac:dyDescent="0.25"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17"/>
      <c r="BP430" s="17"/>
      <c r="BQ430" s="17"/>
      <c r="BR430" s="17"/>
      <c r="BS430" s="17"/>
      <c r="BT430" s="17"/>
      <c r="BU430" s="17"/>
      <c r="BV430" s="17"/>
      <c r="BW430" s="17"/>
      <c r="BX430" s="17"/>
      <c r="BY430" s="17"/>
      <c r="BZ430" s="17"/>
      <c r="CA430" s="17"/>
      <c r="CB430" s="17"/>
      <c r="CC430" s="17"/>
      <c r="CD430" s="17"/>
      <c r="CE430" s="17"/>
      <c r="CF430" s="17"/>
      <c r="CG430" s="17"/>
      <c r="CH430" s="17"/>
      <c r="CI430" s="17"/>
      <c r="CJ430" s="17"/>
      <c r="CK430" s="17"/>
      <c r="CL430" s="17"/>
    </row>
    <row r="431" spans="19:90" x14ac:dyDescent="0.25"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</row>
    <row r="432" spans="19:90" x14ac:dyDescent="0.25"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</row>
    <row r="433" spans="19:90" x14ac:dyDescent="0.25"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A433" s="17"/>
      <c r="CB433" s="17"/>
      <c r="CC433" s="17"/>
      <c r="CD433" s="17"/>
      <c r="CE433" s="17"/>
      <c r="CF433" s="17"/>
      <c r="CG433" s="17"/>
      <c r="CH433" s="17"/>
      <c r="CI433" s="17"/>
      <c r="CJ433" s="17"/>
      <c r="CK433" s="17"/>
      <c r="CL433" s="17"/>
    </row>
    <row r="434" spans="19:90" x14ac:dyDescent="0.25"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7"/>
      <c r="CC434" s="17"/>
      <c r="CD434" s="17"/>
      <c r="CE434" s="17"/>
      <c r="CF434" s="17"/>
      <c r="CG434" s="17"/>
      <c r="CH434" s="17"/>
      <c r="CI434" s="17"/>
      <c r="CJ434" s="17"/>
      <c r="CK434" s="17"/>
      <c r="CL434" s="17"/>
    </row>
    <row r="435" spans="19:90" x14ac:dyDescent="0.25"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A435" s="17"/>
      <c r="CB435" s="17"/>
      <c r="CC435" s="17"/>
      <c r="CD435" s="17"/>
      <c r="CE435" s="17"/>
      <c r="CF435" s="17"/>
      <c r="CG435" s="17"/>
      <c r="CH435" s="17"/>
      <c r="CI435" s="17"/>
      <c r="CJ435" s="17"/>
      <c r="CK435" s="17"/>
      <c r="CL435" s="17"/>
    </row>
    <row r="436" spans="19:90" x14ac:dyDescent="0.25"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</row>
    <row r="437" spans="19:90" x14ac:dyDescent="0.25"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</row>
    <row r="438" spans="19:90" x14ac:dyDescent="0.25"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C438" s="17"/>
      <c r="CD438" s="17"/>
      <c r="CE438" s="17"/>
      <c r="CF438" s="17"/>
      <c r="CG438" s="17"/>
      <c r="CH438" s="17"/>
      <c r="CI438" s="17"/>
      <c r="CJ438" s="17"/>
      <c r="CK438" s="17"/>
      <c r="CL438" s="17"/>
    </row>
    <row r="439" spans="19:90" x14ac:dyDescent="0.25"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</row>
    <row r="440" spans="19:90" x14ac:dyDescent="0.25"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</row>
    <row r="441" spans="19:90" x14ac:dyDescent="0.25"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</row>
    <row r="442" spans="19:90" x14ac:dyDescent="0.25"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</row>
    <row r="443" spans="19:90" x14ac:dyDescent="0.25"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</row>
    <row r="444" spans="19:90" x14ac:dyDescent="0.25"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</row>
    <row r="445" spans="19:90" x14ac:dyDescent="0.25"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</row>
    <row r="446" spans="19:90" x14ac:dyDescent="0.25"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</row>
    <row r="447" spans="19:90" x14ac:dyDescent="0.25"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</row>
    <row r="448" spans="19:90" x14ac:dyDescent="0.25"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C448" s="17"/>
      <c r="CD448" s="17"/>
      <c r="CE448" s="17"/>
      <c r="CF448" s="17"/>
      <c r="CG448" s="17"/>
      <c r="CH448" s="17"/>
      <c r="CI448" s="17"/>
      <c r="CJ448" s="17"/>
      <c r="CK448" s="17"/>
      <c r="CL448" s="17"/>
    </row>
    <row r="449" spans="19:90" x14ac:dyDescent="0.25"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  <c r="CB449" s="17"/>
      <c r="CC449" s="17"/>
      <c r="CD449" s="17"/>
      <c r="CE449" s="17"/>
      <c r="CF449" s="17"/>
      <c r="CG449" s="17"/>
      <c r="CH449" s="17"/>
      <c r="CI449" s="17"/>
      <c r="CJ449" s="17"/>
      <c r="CK449" s="17"/>
      <c r="CL449" s="17"/>
    </row>
    <row r="450" spans="19:90" x14ac:dyDescent="0.25"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E450" s="17"/>
      <c r="CF450" s="17"/>
      <c r="CG450" s="17"/>
      <c r="CH450" s="17"/>
      <c r="CI450" s="17"/>
      <c r="CJ450" s="17"/>
      <c r="CK450" s="17"/>
      <c r="CL450" s="17"/>
    </row>
    <row r="451" spans="19:90" x14ac:dyDescent="0.25"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</row>
    <row r="452" spans="19:90" x14ac:dyDescent="0.25"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</row>
    <row r="453" spans="19:90" x14ac:dyDescent="0.25"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C453" s="17"/>
      <c r="CD453" s="17"/>
      <c r="CE453" s="17"/>
      <c r="CF453" s="17"/>
      <c r="CG453" s="17"/>
      <c r="CH453" s="17"/>
      <c r="CI453" s="17"/>
      <c r="CJ453" s="17"/>
      <c r="CK453" s="17"/>
      <c r="CL453" s="17"/>
    </row>
    <row r="454" spans="19:90" x14ac:dyDescent="0.25"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A454" s="17"/>
      <c r="CB454" s="17"/>
      <c r="CC454" s="17"/>
      <c r="CD454" s="17"/>
      <c r="CE454" s="17"/>
      <c r="CF454" s="17"/>
      <c r="CG454" s="17"/>
      <c r="CH454" s="17"/>
      <c r="CI454" s="17"/>
      <c r="CJ454" s="17"/>
      <c r="CK454" s="17"/>
      <c r="CL454" s="17"/>
    </row>
    <row r="455" spans="19:90" x14ac:dyDescent="0.25"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E455" s="17"/>
      <c r="CF455" s="17"/>
      <c r="CG455" s="17"/>
      <c r="CH455" s="17"/>
      <c r="CI455" s="17"/>
      <c r="CJ455" s="17"/>
      <c r="CK455" s="17"/>
      <c r="CL455" s="17"/>
    </row>
    <row r="456" spans="19:90" x14ac:dyDescent="0.25"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</row>
    <row r="457" spans="19:90" x14ac:dyDescent="0.25"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</row>
    <row r="458" spans="19:90" x14ac:dyDescent="0.25"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A458" s="17"/>
      <c r="CB458" s="17"/>
      <c r="CC458" s="17"/>
      <c r="CD458" s="17"/>
      <c r="CE458" s="17"/>
      <c r="CF458" s="17"/>
      <c r="CG458" s="17"/>
      <c r="CH458" s="17"/>
      <c r="CI458" s="17"/>
      <c r="CJ458" s="17"/>
      <c r="CK458" s="17"/>
      <c r="CL458" s="17"/>
    </row>
    <row r="459" spans="19:90" x14ac:dyDescent="0.25"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C459" s="17"/>
      <c r="CD459" s="17"/>
      <c r="CE459" s="17"/>
      <c r="CF459" s="17"/>
      <c r="CG459" s="17"/>
      <c r="CH459" s="17"/>
      <c r="CI459" s="17"/>
      <c r="CJ459" s="17"/>
      <c r="CK459" s="17"/>
      <c r="CL459" s="17"/>
    </row>
    <row r="460" spans="19:90" x14ac:dyDescent="0.25"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E460" s="17"/>
      <c r="CF460" s="17"/>
      <c r="CG460" s="17"/>
      <c r="CH460" s="17"/>
      <c r="CI460" s="17"/>
      <c r="CJ460" s="17"/>
      <c r="CK460" s="17"/>
      <c r="CL460" s="17"/>
    </row>
    <row r="461" spans="19:90" x14ac:dyDescent="0.25"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</row>
    <row r="462" spans="19:90" x14ac:dyDescent="0.25"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</row>
    <row r="463" spans="19:90" x14ac:dyDescent="0.25"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E463" s="17"/>
      <c r="CF463" s="17"/>
      <c r="CG463" s="17"/>
      <c r="CH463" s="17"/>
      <c r="CI463" s="17"/>
      <c r="CJ463" s="17"/>
      <c r="CK463" s="17"/>
      <c r="CL463" s="17"/>
    </row>
    <row r="464" spans="19:90" x14ac:dyDescent="0.25"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</row>
    <row r="465" spans="19:90" x14ac:dyDescent="0.25"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A465" s="17"/>
      <c r="CB465" s="17"/>
      <c r="CC465" s="17"/>
      <c r="CD465" s="17"/>
      <c r="CE465" s="17"/>
      <c r="CF465" s="17"/>
      <c r="CG465" s="17"/>
      <c r="CH465" s="17"/>
      <c r="CI465" s="17"/>
      <c r="CJ465" s="17"/>
      <c r="CK465" s="17"/>
      <c r="CL465" s="17"/>
    </row>
    <row r="466" spans="19:90" x14ac:dyDescent="0.25"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</row>
    <row r="467" spans="19:90" x14ac:dyDescent="0.25"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</row>
    <row r="468" spans="19:90" x14ac:dyDescent="0.25"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</row>
    <row r="469" spans="19:90" x14ac:dyDescent="0.25"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</row>
    <row r="470" spans="19:90" x14ac:dyDescent="0.25"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</row>
    <row r="471" spans="19:90" x14ac:dyDescent="0.25"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</row>
    <row r="472" spans="19:90" x14ac:dyDescent="0.25"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</row>
    <row r="473" spans="19:90" x14ac:dyDescent="0.25"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</row>
    <row r="474" spans="19:90" x14ac:dyDescent="0.25"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</row>
    <row r="475" spans="19:90" x14ac:dyDescent="0.25"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</row>
    <row r="476" spans="19:90" x14ac:dyDescent="0.25"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</row>
    <row r="477" spans="19:90" x14ac:dyDescent="0.25"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</row>
    <row r="478" spans="19:90" x14ac:dyDescent="0.25"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</row>
    <row r="479" spans="19:90" x14ac:dyDescent="0.25"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</row>
    <row r="480" spans="19:90" x14ac:dyDescent="0.25"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</row>
    <row r="481" spans="19:90" x14ac:dyDescent="0.25"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</row>
    <row r="482" spans="19:90" x14ac:dyDescent="0.25"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</row>
    <row r="483" spans="19:90" x14ac:dyDescent="0.25"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  <c r="BT483" s="17"/>
      <c r="BU483" s="17"/>
      <c r="BV483" s="17"/>
      <c r="BW483" s="17"/>
      <c r="BX483" s="17"/>
      <c r="BY483" s="17"/>
      <c r="BZ483" s="17"/>
      <c r="CA483" s="17"/>
      <c r="CB483" s="17"/>
      <c r="CC483" s="17"/>
      <c r="CD483" s="17"/>
      <c r="CE483" s="17"/>
      <c r="CF483" s="17"/>
      <c r="CG483" s="17"/>
      <c r="CH483" s="17"/>
      <c r="CI483" s="17"/>
      <c r="CJ483" s="17"/>
      <c r="CK483" s="17"/>
      <c r="CL483" s="17"/>
    </row>
    <row r="484" spans="19:90" x14ac:dyDescent="0.25"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  <c r="BT484" s="17"/>
      <c r="BU484" s="17"/>
      <c r="BV484" s="17"/>
      <c r="BW484" s="17"/>
      <c r="BX484" s="17"/>
      <c r="BY484" s="17"/>
      <c r="BZ484" s="17"/>
      <c r="CA484" s="17"/>
      <c r="CB484" s="17"/>
      <c r="CC484" s="17"/>
      <c r="CD484" s="17"/>
      <c r="CE484" s="17"/>
      <c r="CF484" s="17"/>
      <c r="CG484" s="17"/>
      <c r="CH484" s="17"/>
      <c r="CI484" s="17"/>
      <c r="CJ484" s="17"/>
      <c r="CK484" s="17"/>
      <c r="CL484" s="17"/>
    </row>
    <row r="485" spans="19:90" x14ac:dyDescent="0.25"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17"/>
      <c r="BR485" s="17"/>
      <c r="BS485" s="17"/>
      <c r="BT485" s="17"/>
      <c r="BU485" s="17"/>
      <c r="BV485" s="17"/>
      <c r="BW485" s="17"/>
      <c r="BX485" s="17"/>
      <c r="BY485" s="17"/>
      <c r="BZ485" s="17"/>
      <c r="CA485" s="17"/>
      <c r="CB485" s="17"/>
      <c r="CC485" s="17"/>
      <c r="CD485" s="17"/>
      <c r="CE485" s="17"/>
      <c r="CF485" s="17"/>
      <c r="CG485" s="17"/>
      <c r="CH485" s="17"/>
      <c r="CI485" s="17"/>
      <c r="CJ485" s="17"/>
      <c r="CK485" s="17"/>
      <c r="CL485" s="17"/>
    </row>
    <row r="486" spans="19:90" x14ac:dyDescent="0.25"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</row>
    <row r="487" spans="19:90" x14ac:dyDescent="0.25"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</row>
    <row r="488" spans="19:90" x14ac:dyDescent="0.25"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  <c r="BT488" s="17"/>
      <c r="BU488" s="17"/>
      <c r="BV488" s="17"/>
      <c r="BW488" s="17"/>
      <c r="BX488" s="17"/>
      <c r="BY488" s="17"/>
      <c r="BZ488" s="17"/>
      <c r="CA488" s="17"/>
      <c r="CB488" s="17"/>
      <c r="CC488" s="17"/>
      <c r="CD488" s="17"/>
      <c r="CE488" s="17"/>
      <c r="CF488" s="17"/>
      <c r="CG488" s="17"/>
      <c r="CH488" s="17"/>
      <c r="CI488" s="17"/>
      <c r="CJ488" s="17"/>
      <c r="CK488" s="17"/>
      <c r="CL488" s="17"/>
    </row>
    <row r="489" spans="19:90" x14ac:dyDescent="0.25"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  <c r="BT489" s="17"/>
      <c r="BU489" s="17"/>
      <c r="BV489" s="17"/>
      <c r="BW489" s="17"/>
      <c r="BX489" s="17"/>
      <c r="BY489" s="17"/>
      <c r="BZ489" s="17"/>
      <c r="CA489" s="17"/>
      <c r="CB489" s="17"/>
      <c r="CC489" s="17"/>
      <c r="CD489" s="17"/>
      <c r="CE489" s="17"/>
      <c r="CF489" s="17"/>
      <c r="CG489" s="17"/>
      <c r="CH489" s="17"/>
      <c r="CI489" s="17"/>
      <c r="CJ489" s="17"/>
      <c r="CK489" s="17"/>
      <c r="CL489" s="17"/>
    </row>
    <row r="490" spans="19:90" x14ac:dyDescent="0.25"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17"/>
      <c r="BP490" s="17"/>
      <c r="BQ490" s="17"/>
      <c r="BR490" s="17"/>
      <c r="BS490" s="17"/>
      <c r="BT490" s="17"/>
      <c r="BU490" s="17"/>
      <c r="BV490" s="17"/>
      <c r="BW490" s="17"/>
      <c r="BX490" s="17"/>
      <c r="BY490" s="17"/>
      <c r="BZ490" s="17"/>
      <c r="CA490" s="17"/>
      <c r="CB490" s="17"/>
      <c r="CC490" s="17"/>
      <c r="CD490" s="17"/>
      <c r="CE490" s="17"/>
      <c r="CF490" s="17"/>
      <c r="CG490" s="17"/>
      <c r="CH490" s="17"/>
      <c r="CI490" s="17"/>
      <c r="CJ490" s="17"/>
      <c r="CK490" s="17"/>
      <c r="CL490" s="17"/>
    </row>
    <row r="491" spans="19:90" x14ac:dyDescent="0.25"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</row>
    <row r="492" spans="19:90" x14ac:dyDescent="0.25"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</row>
    <row r="493" spans="19:90" x14ac:dyDescent="0.25"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/>
      <c r="CF493" s="17"/>
      <c r="CG493" s="17"/>
      <c r="CH493" s="17"/>
      <c r="CI493" s="17"/>
      <c r="CJ493" s="17"/>
      <c r="CK493" s="17"/>
      <c r="CL493" s="17"/>
    </row>
    <row r="494" spans="19:90" x14ac:dyDescent="0.25"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/>
      <c r="CF494" s="17"/>
      <c r="CG494" s="17"/>
      <c r="CH494" s="17"/>
      <c r="CI494" s="17"/>
      <c r="CJ494" s="17"/>
      <c r="CK494" s="17"/>
      <c r="CL494" s="17"/>
    </row>
    <row r="495" spans="19:90" x14ac:dyDescent="0.25"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/>
      <c r="CF495" s="17"/>
      <c r="CG495" s="17"/>
      <c r="CH495" s="17"/>
      <c r="CI495" s="17"/>
      <c r="CJ495" s="17"/>
      <c r="CK495" s="17"/>
      <c r="CL495" s="17"/>
    </row>
    <row r="496" spans="19:90" x14ac:dyDescent="0.25"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</row>
    <row r="497" spans="19:90" x14ac:dyDescent="0.25"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</row>
    <row r="498" spans="19:90" x14ac:dyDescent="0.25"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/>
      <c r="CF498" s="17"/>
      <c r="CG498" s="17"/>
      <c r="CH498" s="17"/>
      <c r="CI498" s="17"/>
      <c r="CJ498" s="17"/>
      <c r="CK498" s="17"/>
      <c r="CL498" s="17"/>
    </row>
    <row r="499" spans="19:90" x14ac:dyDescent="0.25"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A499" s="17"/>
      <c r="CB499" s="17"/>
      <c r="CC499" s="17"/>
      <c r="CD499" s="17"/>
      <c r="CE499" s="17"/>
      <c r="CF499" s="17"/>
      <c r="CG499" s="17"/>
      <c r="CH499" s="17"/>
      <c r="CI499" s="17"/>
      <c r="CJ499" s="17"/>
      <c r="CK499" s="17"/>
      <c r="CL499" s="17"/>
    </row>
    <row r="500" spans="19:90" x14ac:dyDescent="0.25"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E500" s="17"/>
      <c r="CF500" s="17"/>
      <c r="CG500" s="17"/>
      <c r="CH500" s="17"/>
      <c r="CI500" s="17"/>
      <c r="CJ500" s="17"/>
      <c r="CK500" s="17"/>
      <c r="CL500" s="17"/>
    </row>
    <row r="501" spans="19:90" x14ac:dyDescent="0.25"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</row>
    <row r="502" spans="19:90" x14ac:dyDescent="0.25"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</row>
    <row r="503" spans="19:90" x14ac:dyDescent="0.25"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E503" s="17"/>
      <c r="CF503" s="17"/>
      <c r="CG503" s="17"/>
      <c r="CH503" s="17"/>
      <c r="CI503" s="17"/>
      <c r="CJ503" s="17"/>
      <c r="CK503" s="17"/>
      <c r="CL503" s="17"/>
    </row>
    <row r="504" spans="19:90" x14ac:dyDescent="0.25"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  <c r="BT504" s="17"/>
      <c r="BU504" s="17"/>
      <c r="BV504" s="17"/>
      <c r="BW504" s="17"/>
      <c r="BX504" s="17"/>
      <c r="BY504" s="17"/>
      <c r="BZ504" s="17"/>
      <c r="CA504" s="17"/>
      <c r="CB504" s="17"/>
      <c r="CC504" s="17"/>
      <c r="CD504" s="17"/>
      <c r="CE504" s="17"/>
      <c r="CF504" s="17"/>
      <c r="CG504" s="17"/>
      <c r="CH504" s="17"/>
      <c r="CI504" s="17"/>
      <c r="CJ504" s="17"/>
      <c r="CK504" s="17"/>
      <c r="CL504" s="17"/>
    </row>
    <row r="505" spans="19:90" x14ac:dyDescent="0.25"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A505" s="17"/>
      <c r="CB505" s="17"/>
      <c r="CC505" s="17"/>
      <c r="CD505" s="17"/>
      <c r="CE505" s="17"/>
      <c r="CF505" s="17"/>
      <c r="CG505" s="17"/>
      <c r="CH505" s="17"/>
      <c r="CI505" s="17"/>
      <c r="CJ505" s="17"/>
      <c r="CK505" s="17"/>
      <c r="CL505" s="17"/>
    </row>
    <row r="506" spans="19:90" x14ac:dyDescent="0.25"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</row>
    <row r="507" spans="19:90" x14ac:dyDescent="0.25"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</row>
    <row r="508" spans="19:90" x14ac:dyDescent="0.25"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  <c r="BT508" s="17"/>
      <c r="BU508" s="17"/>
      <c r="BV508" s="17"/>
      <c r="BW508" s="17"/>
      <c r="BX508" s="17"/>
      <c r="BY508" s="17"/>
      <c r="BZ508" s="17"/>
      <c r="CA508" s="17"/>
      <c r="CB508" s="17"/>
      <c r="CC508" s="17"/>
      <c r="CD508" s="17"/>
      <c r="CE508" s="17"/>
      <c r="CF508" s="17"/>
      <c r="CG508" s="17"/>
      <c r="CH508" s="17"/>
      <c r="CI508" s="17"/>
      <c r="CJ508" s="17"/>
      <c r="CK508" s="17"/>
      <c r="CL508" s="17"/>
    </row>
    <row r="509" spans="19:90" x14ac:dyDescent="0.25"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A509" s="17"/>
      <c r="CB509" s="17"/>
      <c r="CC509" s="17"/>
      <c r="CD509" s="17"/>
      <c r="CE509" s="17"/>
      <c r="CF509" s="17"/>
      <c r="CG509" s="17"/>
      <c r="CH509" s="17"/>
      <c r="CI509" s="17"/>
      <c r="CJ509" s="17"/>
      <c r="CK509" s="17"/>
      <c r="CL509" s="17"/>
    </row>
    <row r="510" spans="19:90" x14ac:dyDescent="0.25"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  <c r="BT510" s="17"/>
      <c r="BU510" s="17"/>
      <c r="BV510" s="17"/>
      <c r="BW510" s="17"/>
      <c r="BX510" s="17"/>
      <c r="BY510" s="17"/>
      <c r="BZ510" s="17"/>
      <c r="CA510" s="17"/>
      <c r="CB510" s="17"/>
      <c r="CC510" s="17"/>
      <c r="CD510" s="17"/>
      <c r="CE510" s="17"/>
      <c r="CF510" s="17"/>
      <c r="CG510" s="17"/>
      <c r="CH510" s="17"/>
      <c r="CI510" s="17"/>
      <c r="CJ510" s="17"/>
      <c r="CK510" s="17"/>
      <c r="CL510" s="17"/>
    </row>
    <row r="511" spans="19:90" x14ac:dyDescent="0.25"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</row>
    <row r="512" spans="19:90" x14ac:dyDescent="0.25"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</row>
    <row r="513" spans="19:90" x14ac:dyDescent="0.25"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  <c r="BT513" s="17"/>
      <c r="BU513" s="17"/>
      <c r="BV513" s="17"/>
      <c r="BW513" s="17"/>
      <c r="BX513" s="17"/>
      <c r="BY513" s="17"/>
      <c r="BZ513" s="17"/>
      <c r="CA513" s="17"/>
      <c r="CB513" s="17"/>
      <c r="CC513" s="17"/>
      <c r="CD513" s="17"/>
      <c r="CE513" s="17"/>
      <c r="CF513" s="17"/>
      <c r="CG513" s="17"/>
      <c r="CH513" s="17"/>
      <c r="CI513" s="17"/>
      <c r="CJ513" s="17"/>
      <c r="CK513" s="17"/>
      <c r="CL513" s="17"/>
    </row>
    <row r="514" spans="19:90" x14ac:dyDescent="0.25"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  <c r="BT514" s="17"/>
      <c r="BU514" s="17"/>
      <c r="BV514" s="17"/>
      <c r="BW514" s="17"/>
      <c r="BX514" s="17"/>
      <c r="BY514" s="17"/>
      <c r="BZ514" s="17"/>
      <c r="CA514" s="17"/>
      <c r="CB514" s="17"/>
      <c r="CC514" s="17"/>
      <c r="CD514" s="17"/>
      <c r="CE514" s="17"/>
      <c r="CF514" s="17"/>
      <c r="CG514" s="17"/>
      <c r="CH514" s="17"/>
      <c r="CI514" s="17"/>
      <c r="CJ514" s="17"/>
      <c r="CK514" s="17"/>
      <c r="CL514" s="17"/>
    </row>
    <row r="515" spans="19:90" x14ac:dyDescent="0.25"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A515" s="17"/>
      <c r="CB515" s="17"/>
      <c r="CC515" s="17"/>
      <c r="CD515" s="17"/>
      <c r="CE515" s="17"/>
      <c r="CF515" s="17"/>
      <c r="CG515" s="17"/>
      <c r="CH515" s="17"/>
      <c r="CI515" s="17"/>
      <c r="CJ515" s="17"/>
      <c r="CK515" s="17"/>
      <c r="CL515" s="17"/>
    </row>
    <row r="516" spans="19:90" x14ac:dyDescent="0.25"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</row>
    <row r="517" spans="19:90" x14ac:dyDescent="0.25"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</row>
    <row r="518" spans="19:90" x14ac:dyDescent="0.25"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  <c r="BT518" s="17"/>
      <c r="BU518" s="17"/>
      <c r="BV518" s="17"/>
      <c r="BW518" s="17"/>
      <c r="BX518" s="17"/>
      <c r="BY518" s="17"/>
      <c r="BZ518" s="17"/>
      <c r="CA518" s="17"/>
      <c r="CB518" s="17"/>
      <c r="CC518" s="17"/>
      <c r="CD518" s="17"/>
      <c r="CE518" s="17"/>
      <c r="CF518" s="17"/>
      <c r="CG518" s="17"/>
      <c r="CH518" s="17"/>
      <c r="CI518" s="17"/>
      <c r="CJ518" s="17"/>
      <c r="CK518" s="17"/>
      <c r="CL518" s="17"/>
    </row>
    <row r="519" spans="19:90" x14ac:dyDescent="0.25"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  <c r="BT519" s="17"/>
      <c r="BU519" s="17"/>
      <c r="BV519" s="17"/>
      <c r="BW519" s="17"/>
      <c r="BX519" s="17"/>
      <c r="BY519" s="17"/>
      <c r="BZ519" s="17"/>
      <c r="CA519" s="17"/>
      <c r="CB519" s="17"/>
      <c r="CC519" s="17"/>
      <c r="CD519" s="17"/>
      <c r="CE519" s="17"/>
      <c r="CF519" s="17"/>
      <c r="CG519" s="17"/>
      <c r="CH519" s="17"/>
      <c r="CI519" s="17"/>
      <c r="CJ519" s="17"/>
      <c r="CK519" s="17"/>
      <c r="CL519" s="17"/>
    </row>
    <row r="520" spans="19:90" x14ac:dyDescent="0.25"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  <c r="BT520" s="17"/>
      <c r="BU520" s="17"/>
      <c r="BV520" s="17"/>
      <c r="BW520" s="17"/>
      <c r="BX520" s="17"/>
      <c r="BY520" s="17"/>
      <c r="BZ520" s="17"/>
      <c r="CA520" s="17"/>
      <c r="CB520" s="17"/>
      <c r="CC520" s="17"/>
      <c r="CD520" s="17"/>
      <c r="CE520" s="17"/>
      <c r="CF520" s="17"/>
      <c r="CG520" s="17"/>
      <c r="CH520" s="17"/>
      <c r="CI520" s="17"/>
      <c r="CJ520" s="17"/>
      <c r="CK520" s="17"/>
      <c r="CL520" s="17"/>
    </row>
    <row r="521" spans="19:90" x14ac:dyDescent="0.25"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/>
      <c r="BZ521" s="17"/>
      <c r="CA521" s="17"/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</row>
    <row r="522" spans="19:90" x14ac:dyDescent="0.25"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</row>
    <row r="523" spans="19:90" x14ac:dyDescent="0.25"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  <c r="BT523" s="17"/>
      <c r="BU523" s="17"/>
      <c r="BV523" s="17"/>
      <c r="BW523" s="17"/>
      <c r="BX523" s="17"/>
      <c r="BY523" s="17"/>
      <c r="BZ523" s="17"/>
      <c r="CA523" s="17"/>
      <c r="CB523" s="17"/>
      <c r="CC523" s="17"/>
      <c r="CD523" s="17"/>
      <c r="CE523" s="17"/>
      <c r="CF523" s="17"/>
      <c r="CG523" s="17"/>
      <c r="CH523" s="17"/>
      <c r="CI523" s="17"/>
      <c r="CJ523" s="17"/>
      <c r="CK523" s="17"/>
      <c r="CL523" s="17"/>
    </row>
    <row r="524" spans="19:90" x14ac:dyDescent="0.25"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  <c r="BT524" s="17"/>
      <c r="BU524" s="17"/>
      <c r="BV524" s="17"/>
      <c r="BW524" s="17"/>
      <c r="BX524" s="17"/>
      <c r="BY524" s="17"/>
      <c r="BZ524" s="17"/>
      <c r="CA524" s="17"/>
      <c r="CB524" s="17"/>
      <c r="CC524" s="17"/>
      <c r="CD524" s="17"/>
      <c r="CE524" s="17"/>
      <c r="CF524" s="17"/>
      <c r="CG524" s="17"/>
      <c r="CH524" s="17"/>
      <c r="CI524" s="17"/>
      <c r="CJ524" s="17"/>
      <c r="CK524" s="17"/>
      <c r="CL524" s="17"/>
    </row>
    <row r="525" spans="19:90" x14ac:dyDescent="0.25"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  <c r="BT525" s="17"/>
      <c r="BU525" s="17"/>
      <c r="BV525" s="17"/>
      <c r="BW525" s="17"/>
      <c r="BX525" s="17"/>
      <c r="BY525" s="17"/>
      <c r="BZ525" s="17"/>
      <c r="CA525" s="17"/>
      <c r="CB525" s="17"/>
      <c r="CC525" s="17"/>
      <c r="CD525" s="17"/>
      <c r="CE525" s="17"/>
      <c r="CF525" s="17"/>
      <c r="CG525" s="17"/>
      <c r="CH525" s="17"/>
      <c r="CI525" s="17"/>
      <c r="CJ525" s="17"/>
      <c r="CK525" s="17"/>
      <c r="CL525" s="17"/>
    </row>
    <row r="526" spans="19:90" x14ac:dyDescent="0.25"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/>
      <c r="BZ526" s="17"/>
      <c r="CA526" s="17"/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</row>
    <row r="527" spans="19:90" x14ac:dyDescent="0.25"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</row>
    <row r="528" spans="19:90" x14ac:dyDescent="0.25"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  <c r="BT528" s="17"/>
      <c r="BU528" s="17"/>
      <c r="BV528" s="17"/>
      <c r="BW528" s="17"/>
      <c r="BX528" s="17"/>
      <c r="BY528" s="17"/>
      <c r="BZ528" s="17"/>
      <c r="CA528" s="17"/>
      <c r="CB528" s="17"/>
      <c r="CC528" s="17"/>
      <c r="CD528" s="17"/>
      <c r="CE528" s="17"/>
      <c r="CF528" s="17"/>
      <c r="CG528" s="17"/>
      <c r="CH528" s="17"/>
      <c r="CI528" s="17"/>
      <c r="CJ528" s="17"/>
      <c r="CK528" s="17"/>
      <c r="CL528" s="17"/>
    </row>
    <row r="529" spans="19:90" x14ac:dyDescent="0.25"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R529" s="17"/>
      <c r="BS529" s="17"/>
      <c r="BT529" s="17"/>
      <c r="BU529" s="17"/>
      <c r="BV529" s="17"/>
      <c r="BW529" s="17"/>
      <c r="BX529" s="17"/>
      <c r="BY529" s="17"/>
      <c r="BZ529" s="17"/>
      <c r="CA529" s="17"/>
      <c r="CB529" s="17"/>
      <c r="CC529" s="17"/>
      <c r="CD529" s="17"/>
      <c r="CE529" s="17"/>
      <c r="CF529" s="17"/>
      <c r="CG529" s="17"/>
      <c r="CH529" s="17"/>
      <c r="CI529" s="17"/>
      <c r="CJ529" s="17"/>
      <c r="CK529" s="17"/>
      <c r="CL529" s="17"/>
    </row>
    <row r="530" spans="19:90" x14ac:dyDescent="0.25"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  <c r="BT530" s="17"/>
      <c r="BU530" s="17"/>
      <c r="BV530" s="17"/>
      <c r="BW530" s="17"/>
      <c r="BX530" s="17"/>
      <c r="BY530" s="17"/>
      <c r="BZ530" s="17"/>
      <c r="CA530" s="17"/>
      <c r="CB530" s="17"/>
      <c r="CC530" s="17"/>
      <c r="CD530" s="17"/>
      <c r="CE530" s="17"/>
      <c r="CF530" s="17"/>
      <c r="CG530" s="17"/>
      <c r="CH530" s="17"/>
      <c r="CI530" s="17"/>
      <c r="CJ530" s="17"/>
      <c r="CK530" s="17"/>
      <c r="CL530" s="17"/>
    </row>
    <row r="531" spans="19:90" x14ac:dyDescent="0.25"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</row>
    <row r="532" spans="19:90" x14ac:dyDescent="0.25"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</row>
    <row r="533" spans="19:90" x14ac:dyDescent="0.25"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  <c r="BT533" s="17"/>
      <c r="BU533" s="17"/>
      <c r="BV533" s="17"/>
      <c r="BW533" s="17"/>
      <c r="BX533" s="17"/>
      <c r="BY533" s="17"/>
      <c r="BZ533" s="17"/>
      <c r="CA533" s="17"/>
      <c r="CB533" s="17"/>
      <c r="CC533" s="17"/>
      <c r="CD533" s="17"/>
      <c r="CE533" s="17"/>
      <c r="CF533" s="17"/>
      <c r="CG533" s="17"/>
      <c r="CH533" s="17"/>
      <c r="CI533" s="17"/>
      <c r="CJ533" s="17"/>
      <c r="CK533" s="17"/>
      <c r="CL533" s="17"/>
    </row>
    <row r="534" spans="19:90" x14ac:dyDescent="0.25"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R534" s="17"/>
      <c r="BS534" s="17"/>
      <c r="BT534" s="17"/>
      <c r="BU534" s="17"/>
      <c r="BV534" s="17"/>
      <c r="BW534" s="17"/>
      <c r="BX534" s="17"/>
      <c r="BY534" s="17"/>
      <c r="BZ534" s="17"/>
      <c r="CA534" s="17"/>
      <c r="CB534" s="17"/>
      <c r="CC534" s="17"/>
      <c r="CD534" s="17"/>
      <c r="CE534" s="17"/>
      <c r="CF534" s="17"/>
      <c r="CG534" s="17"/>
      <c r="CH534" s="17"/>
      <c r="CI534" s="17"/>
      <c r="CJ534" s="17"/>
      <c r="CK534" s="17"/>
      <c r="CL534" s="17"/>
    </row>
    <row r="535" spans="19:90" x14ac:dyDescent="0.25"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17"/>
      <c r="BP535" s="17"/>
      <c r="BQ535" s="17"/>
      <c r="BR535" s="17"/>
      <c r="BS535" s="17"/>
      <c r="BT535" s="17"/>
      <c r="BU535" s="17"/>
      <c r="BV535" s="17"/>
      <c r="BW535" s="17"/>
      <c r="BX535" s="17"/>
      <c r="BY535" s="17"/>
      <c r="BZ535" s="17"/>
      <c r="CA535" s="17"/>
      <c r="CB535" s="17"/>
      <c r="CC535" s="17"/>
      <c r="CD535" s="17"/>
      <c r="CE535" s="17"/>
      <c r="CF535" s="17"/>
      <c r="CG535" s="17"/>
      <c r="CH535" s="17"/>
      <c r="CI535" s="17"/>
      <c r="CJ535" s="17"/>
      <c r="CK535" s="17"/>
      <c r="CL535" s="17"/>
    </row>
    <row r="536" spans="19:90" x14ac:dyDescent="0.25"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/>
      <c r="BZ536" s="17"/>
      <c r="CA536" s="17"/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</row>
    <row r="537" spans="19:90" x14ac:dyDescent="0.25"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</row>
    <row r="538" spans="19:90" x14ac:dyDescent="0.25"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  <c r="BT538" s="17"/>
      <c r="BU538" s="17"/>
      <c r="BV538" s="17"/>
      <c r="BW538" s="17"/>
      <c r="BX538" s="17"/>
      <c r="BY538" s="17"/>
      <c r="BZ538" s="17"/>
      <c r="CA538" s="17"/>
      <c r="CB538" s="17"/>
      <c r="CC538" s="17"/>
      <c r="CD538" s="17"/>
      <c r="CE538" s="17"/>
      <c r="CF538" s="17"/>
      <c r="CG538" s="17"/>
      <c r="CH538" s="17"/>
      <c r="CI538" s="17"/>
      <c r="CJ538" s="17"/>
      <c r="CK538" s="17"/>
      <c r="CL538" s="17"/>
    </row>
    <row r="539" spans="19:90" x14ac:dyDescent="0.25"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  <c r="BO539" s="17"/>
      <c r="BP539" s="17"/>
      <c r="BQ539" s="17"/>
      <c r="BR539" s="17"/>
      <c r="BS539" s="17"/>
      <c r="BT539" s="17"/>
      <c r="BU539" s="17"/>
      <c r="BV539" s="17"/>
      <c r="BW539" s="17"/>
      <c r="BX539" s="17"/>
      <c r="BY539" s="17"/>
      <c r="BZ539" s="17"/>
      <c r="CA539" s="17"/>
      <c r="CB539" s="17"/>
      <c r="CC539" s="17"/>
      <c r="CD539" s="17"/>
      <c r="CE539" s="17"/>
      <c r="CF539" s="17"/>
      <c r="CG539" s="17"/>
      <c r="CH539" s="17"/>
      <c r="CI539" s="17"/>
      <c r="CJ539" s="17"/>
      <c r="CK539" s="17"/>
      <c r="CL539" s="17"/>
    </row>
    <row r="540" spans="19:90" x14ac:dyDescent="0.25"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  <c r="BO540" s="17"/>
      <c r="BP540" s="17"/>
      <c r="BQ540" s="17"/>
      <c r="BR540" s="17"/>
      <c r="BS540" s="17"/>
      <c r="BT540" s="17"/>
      <c r="BU540" s="17"/>
      <c r="BV540" s="17"/>
      <c r="BW540" s="17"/>
      <c r="BX540" s="17"/>
      <c r="BY540" s="17"/>
      <c r="BZ540" s="17"/>
      <c r="CA540" s="17"/>
      <c r="CB540" s="17"/>
      <c r="CC540" s="17"/>
      <c r="CD540" s="17"/>
      <c r="CE540" s="17"/>
      <c r="CF540" s="17"/>
      <c r="CG540" s="17"/>
      <c r="CH540" s="17"/>
      <c r="CI540" s="17"/>
      <c r="CJ540" s="17"/>
      <c r="CK540" s="17"/>
      <c r="CL540" s="17"/>
    </row>
    <row r="541" spans="19:90" x14ac:dyDescent="0.25"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A541" s="17"/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</row>
    <row r="542" spans="19:90" x14ac:dyDescent="0.25"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A542" s="17"/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</row>
    <row r="543" spans="19:90" x14ac:dyDescent="0.25"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7"/>
      <c r="CB543" s="17"/>
      <c r="CC543" s="17"/>
      <c r="CD543" s="17"/>
      <c r="CE543" s="17"/>
      <c r="CF543" s="17"/>
      <c r="CG543" s="17"/>
      <c r="CH543" s="17"/>
      <c r="CI543" s="17"/>
      <c r="CJ543" s="17"/>
      <c r="CK543" s="17"/>
      <c r="CL543" s="17"/>
    </row>
    <row r="544" spans="19:90" x14ac:dyDescent="0.25"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A544" s="17"/>
      <c r="CB544" s="17"/>
      <c r="CC544" s="17"/>
      <c r="CD544" s="17"/>
      <c r="CE544" s="17"/>
      <c r="CF544" s="17"/>
      <c r="CG544" s="17"/>
      <c r="CH544" s="17"/>
      <c r="CI544" s="17"/>
      <c r="CJ544" s="17"/>
      <c r="CK544" s="17"/>
      <c r="CL544" s="17"/>
    </row>
    <row r="545" spans="19:90" x14ac:dyDescent="0.25"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R545" s="17"/>
      <c r="BS545" s="17"/>
      <c r="BT545" s="17"/>
      <c r="BU545" s="17"/>
      <c r="BV545" s="17"/>
      <c r="BW545" s="17"/>
      <c r="BX545" s="17"/>
      <c r="BY545" s="17"/>
      <c r="BZ545" s="17"/>
      <c r="CA545" s="17"/>
      <c r="CB545" s="17"/>
      <c r="CC545" s="17"/>
      <c r="CD545" s="17"/>
      <c r="CE545" s="17"/>
      <c r="CF545" s="17"/>
      <c r="CG545" s="17"/>
      <c r="CH545" s="17"/>
      <c r="CI545" s="17"/>
      <c r="CJ545" s="17"/>
      <c r="CK545" s="17"/>
      <c r="CL545" s="17"/>
    </row>
    <row r="546" spans="19:90" x14ac:dyDescent="0.25"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/>
      <c r="CF546" s="17"/>
      <c r="CG546" s="17"/>
      <c r="CH546" s="17"/>
      <c r="CI546" s="17"/>
      <c r="CJ546" s="17"/>
      <c r="CK546" s="17"/>
      <c r="CL546" s="17"/>
    </row>
    <row r="547" spans="19:90" x14ac:dyDescent="0.25"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/>
      <c r="CF547" s="17"/>
      <c r="CG547" s="17"/>
      <c r="CH547" s="17"/>
      <c r="CI547" s="17"/>
      <c r="CJ547" s="17"/>
      <c r="CK547" s="17"/>
      <c r="CL547" s="17"/>
    </row>
    <row r="548" spans="19:90" x14ac:dyDescent="0.25"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R548" s="17"/>
      <c r="BS548" s="17"/>
      <c r="BT548" s="17"/>
      <c r="BU548" s="17"/>
      <c r="BV548" s="17"/>
      <c r="BW548" s="17"/>
      <c r="BX548" s="17"/>
      <c r="BY548" s="17"/>
      <c r="BZ548" s="17"/>
      <c r="CA548" s="17"/>
      <c r="CB548" s="17"/>
      <c r="CC548" s="17"/>
      <c r="CD548" s="17"/>
      <c r="CE548" s="17"/>
      <c r="CF548" s="17"/>
      <c r="CG548" s="17"/>
      <c r="CH548" s="17"/>
      <c r="CI548" s="17"/>
      <c r="CJ548" s="17"/>
      <c r="CK548" s="17"/>
      <c r="CL548" s="17"/>
    </row>
    <row r="549" spans="19:90" x14ac:dyDescent="0.25"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7"/>
      <c r="BL549" s="17"/>
      <c r="BM549" s="17"/>
      <c r="BN549" s="17"/>
      <c r="BO549" s="17"/>
      <c r="BP549" s="17"/>
      <c r="BQ549" s="17"/>
      <c r="BR549" s="17"/>
      <c r="BS549" s="17"/>
      <c r="BT549" s="17"/>
      <c r="BU549" s="17"/>
      <c r="BV549" s="17"/>
      <c r="BW549" s="17"/>
      <c r="BX549" s="17"/>
      <c r="BY549" s="17"/>
      <c r="BZ549" s="17"/>
      <c r="CA549" s="17"/>
      <c r="CB549" s="17"/>
      <c r="CC549" s="17"/>
      <c r="CD549" s="17"/>
      <c r="CE549" s="17"/>
      <c r="CF549" s="17"/>
      <c r="CG549" s="17"/>
      <c r="CH549" s="17"/>
      <c r="CI549" s="17"/>
      <c r="CJ549" s="17"/>
      <c r="CK549" s="17"/>
      <c r="CL549" s="17"/>
    </row>
    <row r="550" spans="19:90" x14ac:dyDescent="0.25"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R550" s="17"/>
      <c r="BS550" s="17"/>
      <c r="BT550" s="17"/>
      <c r="BU550" s="17"/>
      <c r="BV550" s="17"/>
      <c r="BW550" s="17"/>
      <c r="BX550" s="17"/>
      <c r="BY550" s="17"/>
      <c r="BZ550" s="17"/>
      <c r="CA550" s="17"/>
      <c r="CB550" s="17"/>
      <c r="CC550" s="17"/>
      <c r="CD550" s="17"/>
      <c r="CE550" s="17"/>
      <c r="CF550" s="17"/>
      <c r="CG550" s="17"/>
      <c r="CH550" s="17"/>
      <c r="CI550" s="17"/>
      <c r="CJ550" s="17"/>
      <c r="CK550" s="17"/>
      <c r="CL550" s="17"/>
    </row>
    <row r="551" spans="19:90" x14ac:dyDescent="0.25"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/>
      <c r="CF551" s="17"/>
      <c r="CG551" s="17"/>
      <c r="CH551" s="17"/>
      <c r="CI551" s="17"/>
      <c r="CJ551" s="17"/>
      <c r="CK551" s="17"/>
      <c r="CL551" s="17"/>
    </row>
    <row r="552" spans="19:90" x14ac:dyDescent="0.25"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/>
      <c r="CF552" s="17"/>
      <c r="CG552" s="17"/>
      <c r="CH552" s="17"/>
      <c r="CI552" s="17"/>
      <c r="CJ552" s="17"/>
      <c r="CK552" s="17"/>
      <c r="CL552" s="17"/>
    </row>
    <row r="553" spans="19:90" x14ac:dyDescent="0.25"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  <c r="BK553" s="17"/>
      <c r="BL553" s="17"/>
      <c r="BM553" s="17"/>
      <c r="BN553" s="17"/>
      <c r="BO553" s="17"/>
      <c r="BP553" s="17"/>
      <c r="BQ553" s="17"/>
      <c r="BR553" s="17"/>
      <c r="BS553" s="17"/>
      <c r="BT553" s="17"/>
      <c r="BU553" s="17"/>
      <c r="BV553" s="17"/>
      <c r="BW553" s="17"/>
      <c r="BX553" s="17"/>
      <c r="BY553" s="17"/>
      <c r="BZ553" s="17"/>
      <c r="CA553" s="17"/>
      <c r="CB553" s="17"/>
      <c r="CC553" s="17"/>
      <c r="CD553" s="17"/>
      <c r="CE553" s="17"/>
      <c r="CF553" s="17"/>
      <c r="CG553" s="17"/>
      <c r="CH553" s="17"/>
      <c r="CI553" s="17"/>
      <c r="CJ553" s="17"/>
      <c r="CK553" s="17"/>
      <c r="CL553" s="17"/>
    </row>
    <row r="554" spans="19:90" x14ac:dyDescent="0.25"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  <c r="BO554" s="17"/>
      <c r="BP554" s="17"/>
      <c r="BQ554" s="17"/>
      <c r="BR554" s="17"/>
      <c r="BS554" s="17"/>
      <c r="BT554" s="17"/>
      <c r="BU554" s="17"/>
      <c r="BV554" s="17"/>
      <c r="BW554" s="17"/>
      <c r="BX554" s="17"/>
      <c r="BY554" s="17"/>
      <c r="BZ554" s="17"/>
      <c r="CA554" s="17"/>
      <c r="CB554" s="17"/>
      <c r="CC554" s="17"/>
      <c r="CD554" s="17"/>
      <c r="CE554" s="17"/>
      <c r="CF554" s="17"/>
      <c r="CG554" s="17"/>
      <c r="CH554" s="17"/>
      <c r="CI554" s="17"/>
      <c r="CJ554" s="17"/>
      <c r="CK554" s="17"/>
      <c r="CL554" s="17"/>
    </row>
    <row r="555" spans="19:90" x14ac:dyDescent="0.25"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  <c r="BO555" s="17"/>
      <c r="BP555" s="17"/>
      <c r="BQ555" s="17"/>
      <c r="BR555" s="17"/>
      <c r="BS555" s="17"/>
      <c r="BT555" s="17"/>
      <c r="BU555" s="17"/>
      <c r="BV555" s="17"/>
      <c r="BW555" s="17"/>
      <c r="BX555" s="17"/>
      <c r="BY555" s="17"/>
      <c r="BZ555" s="17"/>
      <c r="CA555" s="17"/>
      <c r="CB555" s="17"/>
      <c r="CC555" s="17"/>
      <c r="CD555" s="17"/>
      <c r="CE555" s="17"/>
      <c r="CF555" s="17"/>
      <c r="CG555" s="17"/>
      <c r="CH555" s="17"/>
      <c r="CI555" s="17"/>
      <c r="CJ555" s="17"/>
      <c r="CK555" s="17"/>
      <c r="CL555" s="17"/>
    </row>
    <row r="556" spans="19:90" x14ac:dyDescent="0.25"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/>
      <c r="CF556" s="17"/>
      <c r="CG556" s="17"/>
      <c r="CH556" s="17"/>
      <c r="CI556" s="17"/>
      <c r="CJ556" s="17"/>
      <c r="CK556" s="17"/>
      <c r="CL556" s="17"/>
    </row>
    <row r="557" spans="19:90" x14ac:dyDescent="0.25"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/>
      <c r="CF557" s="17"/>
      <c r="CG557" s="17"/>
      <c r="CH557" s="17"/>
      <c r="CI557" s="17"/>
      <c r="CJ557" s="17"/>
      <c r="CK557" s="17"/>
      <c r="CL557" s="17"/>
    </row>
    <row r="558" spans="19:90" x14ac:dyDescent="0.25"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  <c r="BK558" s="17"/>
      <c r="BL558" s="17"/>
      <c r="BM558" s="17"/>
      <c r="BN558" s="17"/>
      <c r="BO558" s="17"/>
      <c r="BP558" s="17"/>
      <c r="BQ558" s="17"/>
      <c r="BR558" s="17"/>
      <c r="BS558" s="17"/>
      <c r="BT558" s="17"/>
      <c r="BU558" s="17"/>
      <c r="BV558" s="17"/>
      <c r="BW558" s="17"/>
      <c r="BX558" s="17"/>
      <c r="BY558" s="17"/>
      <c r="BZ558" s="17"/>
      <c r="CA558" s="17"/>
      <c r="CB558" s="17"/>
      <c r="CC558" s="17"/>
      <c r="CD558" s="17"/>
      <c r="CE558" s="17"/>
      <c r="CF558" s="17"/>
      <c r="CG558" s="17"/>
      <c r="CH558" s="17"/>
      <c r="CI558" s="17"/>
      <c r="CJ558" s="17"/>
      <c r="CK558" s="17"/>
      <c r="CL558" s="17"/>
    </row>
    <row r="559" spans="19:90" x14ac:dyDescent="0.25"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  <c r="BK559" s="17"/>
      <c r="BL559" s="17"/>
      <c r="BM559" s="17"/>
      <c r="BN559" s="17"/>
      <c r="BO559" s="17"/>
      <c r="BP559" s="17"/>
      <c r="BQ559" s="17"/>
      <c r="BR559" s="17"/>
      <c r="BS559" s="17"/>
      <c r="BT559" s="17"/>
      <c r="BU559" s="17"/>
      <c r="BV559" s="17"/>
      <c r="BW559" s="17"/>
      <c r="BX559" s="17"/>
      <c r="BY559" s="17"/>
      <c r="BZ559" s="17"/>
      <c r="CA559" s="17"/>
      <c r="CB559" s="17"/>
      <c r="CC559" s="17"/>
      <c r="CD559" s="17"/>
      <c r="CE559" s="17"/>
      <c r="CF559" s="17"/>
      <c r="CG559" s="17"/>
      <c r="CH559" s="17"/>
      <c r="CI559" s="17"/>
      <c r="CJ559" s="17"/>
      <c r="CK559" s="17"/>
      <c r="CL559" s="17"/>
    </row>
    <row r="560" spans="19:90" x14ac:dyDescent="0.25"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  <c r="BK560" s="17"/>
      <c r="BL560" s="17"/>
      <c r="BM560" s="17"/>
      <c r="BN560" s="17"/>
      <c r="BO560" s="17"/>
      <c r="BP560" s="17"/>
      <c r="BQ560" s="17"/>
      <c r="BR560" s="17"/>
      <c r="BS560" s="17"/>
      <c r="BT560" s="17"/>
      <c r="BU560" s="17"/>
      <c r="BV560" s="17"/>
      <c r="BW560" s="17"/>
      <c r="BX560" s="17"/>
      <c r="BY560" s="17"/>
      <c r="BZ560" s="17"/>
      <c r="CA560" s="17"/>
      <c r="CB560" s="17"/>
      <c r="CC560" s="17"/>
      <c r="CD560" s="17"/>
      <c r="CE560" s="17"/>
      <c r="CF560" s="17"/>
      <c r="CG560" s="17"/>
      <c r="CH560" s="17"/>
      <c r="CI560" s="17"/>
      <c r="CJ560" s="17"/>
      <c r="CK560" s="17"/>
      <c r="CL560" s="17"/>
    </row>
    <row r="561" spans="19:90" x14ac:dyDescent="0.25"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</row>
    <row r="562" spans="19:90" x14ac:dyDescent="0.25"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</row>
    <row r="563" spans="19:90" x14ac:dyDescent="0.25"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  <c r="BK563" s="17"/>
      <c r="BL563" s="17"/>
      <c r="BM563" s="17"/>
      <c r="BN563" s="17"/>
      <c r="BO563" s="17"/>
      <c r="BP563" s="17"/>
      <c r="BQ563" s="17"/>
      <c r="BR563" s="17"/>
      <c r="BS563" s="17"/>
      <c r="BT563" s="17"/>
      <c r="BU563" s="17"/>
      <c r="BV563" s="17"/>
      <c r="BW563" s="17"/>
      <c r="BX563" s="17"/>
      <c r="BY563" s="17"/>
      <c r="BZ563" s="17"/>
      <c r="CA563" s="17"/>
      <c r="CB563" s="17"/>
      <c r="CC563" s="17"/>
      <c r="CD563" s="17"/>
      <c r="CE563" s="17"/>
      <c r="CF563" s="17"/>
      <c r="CG563" s="17"/>
      <c r="CH563" s="17"/>
      <c r="CI563" s="17"/>
      <c r="CJ563" s="17"/>
      <c r="CK563" s="17"/>
      <c r="CL563" s="17"/>
    </row>
    <row r="564" spans="19:90" x14ac:dyDescent="0.25"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  <c r="BT564" s="17"/>
      <c r="BU564" s="17"/>
      <c r="BV564" s="17"/>
      <c r="BW564" s="17"/>
      <c r="BX564" s="17"/>
      <c r="BY564" s="17"/>
      <c r="BZ564" s="17"/>
      <c r="CA564" s="17"/>
      <c r="CB564" s="17"/>
      <c r="CC564" s="17"/>
      <c r="CD564" s="17"/>
      <c r="CE564" s="17"/>
      <c r="CF564" s="17"/>
      <c r="CG564" s="17"/>
      <c r="CH564" s="17"/>
      <c r="CI564" s="17"/>
      <c r="CJ564" s="17"/>
      <c r="CK564" s="17"/>
      <c r="CL564" s="17"/>
    </row>
    <row r="565" spans="19:90" x14ac:dyDescent="0.25"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  <c r="BT565" s="17"/>
      <c r="BU565" s="17"/>
      <c r="BV565" s="17"/>
      <c r="BW565" s="17"/>
      <c r="BX565" s="17"/>
      <c r="BY565" s="17"/>
      <c r="BZ565" s="17"/>
      <c r="CA565" s="17"/>
      <c r="CB565" s="17"/>
      <c r="CC565" s="17"/>
      <c r="CD565" s="17"/>
      <c r="CE565" s="17"/>
      <c r="CF565" s="17"/>
      <c r="CG565" s="17"/>
      <c r="CH565" s="17"/>
      <c r="CI565" s="17"/>
      <c r="CJ565" s="17"/>
      <c r="CK565" s="17"/>
      <c r="CL565" s="17"/>
    </row>
    <row r="566" spans="19:90" x14ac:dyDescent="0.25"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/>
      <c r="CF566" s="17"/>
      <c r="CG566" s="17"/>
      <c r="CH566" s="17"/>
      <c r="CI566" s="17"/>
      <c r="CJ566" s="17"/>
      <c r="CK566" s="17"/>
      <c r="CL566" s="17"/>
    </row>
    <row r="567" spans="19:90" x14ac:dyDescent="0.25"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</row>
    <row r="568" spans="19:90" x14ac:dyDescent="0.25"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7"/>
      <c r="BL568" s="17"/>
      <c r="BM568" s="17"/>
      <c r="BN568" s="17"/>
      <c r="BO568" s="17"/>
      <c r="BP568" s="17"/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C568" s="17"/>
      <c r="CD568" s="17"/>
      <c r="CE568" s="17"/>
      <c r="CF568" s="17"/>
      <c r="CG568" s="17"/>
      <c r="CH568" s="17"/>
      <c r="CI568" s="17"/>
      <c r="CJ568" s="17"/>
      <c r="CK568" s="17"/>
      <c r="CL568" s="17"/>
    </row>
    <row r="569" spans="19:90" x14ac:dyDescent="0.25"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  <c r="BK569" s="17"/>
      <c r="BL569" s="17"/>
      <c r="BM569" s="17"/>
      <c r="BN569" s="17"/>
      <c r="BO569" s="17"/>
      <c r="BP569" s="17"/>
      <c r="BQ569" s="17"/>
      <c r="BR569" s="17"/>
      <c r="BS569" s="17"/>
      <c r="BT569" s="17"/>
      <c r="BU569" s="17"/>
      <c r="BV569" s="17"/>
      <c r="BW569" s="17"/>
      <c r="BX569" s="17"/>
      <c r="BY569" s="17"/>
      <c r="BZ569" s="17"/>
      <c r="CA569" s="17"/>
      <c r="CB569" s="17"/>
      <c r="CC569" s="17"/>
      <c r="CD569" s="17"/>
      <c r="CE569" s="17"/>
      <c r="CF569" s="17"/>
      <c r="CG569" s="17"/>
      <c r="CH569" s="17"/>
      <c r="CI569" s="17"/>
      <c r="CJ569" s="17"/>
      <c r="CK569" s="17"/>
      <c r="CL569" s="17"/>
    </row>
    <row r="570" spans="19:90" x14ac:dyDescent="0.25"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  <c r="BK570" s="17"/>
      <c r="BL570" s="17"/>
      <c r="BM570" s="17"/>
      <c r="BN570" s="17"/>
      <c r="BO570" s="17"/>
      <c r="BP570" s="17"/>
      <c r="BQ570" s="17"/>
      <c r="BR570" s="17"/>
      <c r="BS570" s="17"/>
      <c r="BT570" s="17"/>
      <c r="BU570" s="17"/>
      <c r="BV570" s="17"/>
      <c r="BW570" s="17"/>
      <c r="BX570" s="17"/>
      <c r="BY570" s="17"/>
      <c r="BZ570" s="17"/>
      <c r="CA570" s="17"/>
      <c r="CB570" s="17"/>
      <c r="CC570" s="17"/>
      <c r="CD570" s="17"/>
      <c r="CE570" s="17"/>
      <c r="CF570" s="17"/>
      <c r="CG570" s="17"/>
      <c r="CH570" s="17"/>
      <c r="CI570" s="17"/>
      <c r="CJ570" s="17"/>
      <c r="CK570" s="17"/>
      <c r="CL570" s="17"/>
    </row>
    <row r="571" spans="19:90" x14ac:dyDescent="0.25"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/>
      <c r="CF571" s="17"/>
      <c r="CG571" s="17"/>
      <c r="CH571" s="17"/>
      <c r="CI571" s="17"/>
      <c r="CJ571" s="17"/>
      <c r="CK571" s="17"/>
      <c r="CL571" s="17"/>
    </row>
    <row r="572" spans="19:90" x14ac:dyDescent="0.25"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/>
      <c r="CF572" s="17"/>
      <c r="CG572" s="17"/>
      <c r="CH572" s="17"/>
      <c r="CI572" s="17"/>
      <c r="CJ572" s="17"/>
      <c r="CK572" s="17"/>
      <c r="CL572" s="17"/>
    </row>
    <row r="573" spans="19:90" x14ac:dyDescent="0.25"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7"/>
      <c r="BL573" s="17"/>
      <c r="BM573" s="17"/>
      <c r="BN573" s="17"/>
      <c r="BO573" s="17"/>
      <c r="BP573" s="17"/>
      <c r="BQ573" s="17"/>
      <c r="BR573" s="17"/>
      <c r="BS573" s="17"/>
      <c r="BT573" s="17"/>
      <c r="BU573" s="17"/>
      <c r="BV573" s="17"/>
      <c r="BW573" s="17"/>
      <c r="BX573" s="17"/>
      <c r="BY573" s="17"/>
      <c r="BZ573" s="17"/>
      <c r="CA573" s="17"/>
      <c r="CB573" s="17"/>
      <c r="CC573" s="17"/>
      <c r="CD573" s="17"/>
      <c r="CE573" s="17"/>
      <c r="CF573" s="17"/>
      <c r="CG573" s="17"/>
      <c r="CH573" s="17"/>
      <c r="CI573" s="17"/>
      <c r="CJ573" s="17"/>
      <c r="CK573" s="17"/>
      <c r="CL573" s="17"/>
    </row>
    <row r="574" spans="19:90" x14ac:dyDescent="0.25"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R574" s="17"/>
      <c r="BS574" s="17"/>
      <c r="BT574" s="17"/>
      <c r="BU574" s="17"/>
      <c r="BV574" s="17"/>
      <c r="BW574" s="17"/>
      <c r="BX574" s="17"/>
      <c r="BY574" s="17"/>
      <c r="BZ574" s="17"/>
      <c r="CA574" s="17"/>
      <c r="CB574" s="17"/>
      <c r="CC574" s="17"/>
      <c r="CD574" s="17"/>
      <c r="CE574" s="17"/>
      <c r="CF574" s="17"/>
      <c r="CG574" s="17"/>
      <c r="CH574" s="17"/>
      <c r="CI574" s="17"/>
      <c r="CJ574" s="17"/>
      <c r="CK574" s="17"/>
      <c r="CL574" s="17"/>
    </row>
    <row r="575" spans="19:90" x14ac:dyDescent="0.25"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R575" s="17"/>
      <c r="BS575" s="17"/>
      <c r="BT575" s="17"/>
      <c r="BU575" s="17"/>
      <c r="BV575" s="17"/>
      <c r="BW575" s="17"/>
      <c r="BX575" s="17"/>
      <c r="BY575" s="17"/>
      <c r="BZ575" s="17"/>
      <c r="CA575" s="17"/>
      <c r="CB575" s="17"/>
      <c r="CC575" s="17"/>
      <c r="CD575" s="17"/>
      <c r="CE575" s="17"/>
      <c r="CF575" s="17"/>
      <c r="CG575" s="17"/>
      <c r="CH575" s="17"/>
      <c r="CI575" s="17"/>
      <c r="CJ575" s="17"/>
      <c r="CK575" s="17"/>
      <c r="CL575" s="17"/>
    </row>
    <row r="576" spans="19:90" x14ac:dyDescent="0.25"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/>
      <c r="CF576" s="17"/>
      <c r="CG576" s="17"/>
      <c r="CH576" s="17"/>
      <c r="CI576" s="17"/>
      <c r="CJ576" s="17"/>
      <c r="CK576" s="17"/>
      <c r="CL576" s="17"/>
    </row>
    <row r="577" spans="19:90" x14ac:dyDescent="0.25"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/>
      <c r="CF577" s="17"/>
      <c r="CG577" s="17"/>
      <c r="CH577" s="17"/>
      <c r="CI577" s="17"/>
      <c r="CJ577" s="17"/>
      <c r="CK577" s="17"/>
      <c r="CL577" s="17"/>
    </row>
    <row r="578" spans="19:90" x14ac:dyDescent="0.25"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  <c r="BO578" s="17"/>
      <c r="BP578" s="17"/>
      <c r="BQ578" s="17"/>
      <c r="BR578" s="17"/>
      <c r="BS578" s="17"/>
      <c r="BT578" s="17"/>
      <c r="BU578" s="17"/>
      <c r="BV578" s="17"/>
      <c r="BW578" s="17"/>
      <c r="BX578" s="17"/>
      <c r="BY578" s="17"/>
      <c r="BZ578" s="17"/>
      <c r="CA578" s="17"/>
      <c r="CB578" s="17"/>
      <c r="CC578" s="17"/>
      <c r="CD578" s="17"/>
      <c r="CE578" s="17"/>
      <c r="CF578" s="17"/>
      <c r="CG578" s="17"/>
      <c r="CH578" s="17"/>
      <c r="CI578" s="17"/>
      <c r="CJ578" s="17"/>
      <c r="CK578" s="17"/>
      <c r="CL578" s="17"/>
    </row>
    <row r="579" spans="19:90" x14ac:dyDescent="0.25"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7"/>
      <c r="BM579" s="17"/>
      <c r="BN579" s="17"/>
      <c r="BO579" s="17"/>
      <c r="BP579" s="17"/>
      <c r="BQ579" s="17"/>
      <c r="BR579" s="17"/>
      <c r="BS579" s="17"/>
      <c r="BT579" s="17"/>
      <c r="BU579" s="17"/>
      <c r="BV579" s="17"/>
      <c r="BW579" s="17"/>
      <c r="BX579" s="17"/>
      <c r="BY579" s="17"/>
      <c r="BZ579" s="17"/>
      <c r="CA579" s="17"/>
      <c r="CB579" s="17"/>
      <c r="CC579" s="17"/>
      <c r="CD579" s="17"/>
      <c r="CE579" s="17"/>
      <c r="CF579" s="17"/>
      <c r="CG579" s="17"/>
      <c r="CH579" s="17"/>
      <c r="CI579" s="17"/>
      <c r="CJ579" s="17"/>
      <c r="CK579" s="17"/>
      <c r="CL579" s="17"/>
    </row>
    <row r="580" spans="19:90" x14ac:dyDescent="0.25"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7"/>
      <c r="BL580" s="17"/>
      <c r="BM580" s="17"/>
      <c r="BN580" s="17"/>
      <c r="BO580" s="17"/>
      <c r="BP580" s="17"/>
      <c r="BQ580" s="17"/>
      <c r="BR580" s="17"/>
      <c r="BS580" s="17"/>
      <c r="BT580" s="17"/>
      <c r="BU580" s="17"/>
      <c r="BV580" s="17"/>
      <c r="BW580" s="17"/>
      <c r="BX580" s="17"/>
      <c r="BY580" s="17"/>
      <c r="BZ580" s="17"/>
      <c r="CA580" s="17"/>
      <c r="CB580" s="17"/>
      <c r="CC580" s="17"/>
      <c r="CD580" s="17"/>
      <c r="CE580" s="17"/>
      <c r="CF580" s="17"/>
      <c r="CG580" s="17"/>
      <c r="CH580" s="17"/>
      <c r="CI580" s="17"/>
      <c r="CJ580" s="17"/>
      <c r="CK580" s="17"/>
      <c r="CL580" s="17"/>
    </row>
    <row r="581" spans="19:90" x14ac:dyDescent="0.25"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/>
      <c r="BZ581" s="17"/>
      <c r="CA581" s="17"/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</row>
    <row r="582" spans="19:90" x14ac:dyDescent="0.25"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/>
      <c r="BZ582" s="17"/>
      <c r="CA582" s="17"/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</row>
    <row r="583" spans="19:90" x14ac:dyDescent="0.25"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7"/>
      <c r="BM583" s="17"/>
      <c r="BN583" s="17"/>
      <c r="BO583" s="17"/>
      <c r="BP583" s="17"/>
      <c r="BQ583" s="17"/>
      <c r="BR583" s="17"/>
      <c r="BS583" s="17"/>
      <c r="BT583" s="17"/>
      <c r="BU583" s="17"/>
      <c r="BV583" s="17"/>
      <c r="BW583" s="17"/>
      <c r="BX583" s="17"/>
      <c r="BY583" s="17"/>
      <c r="BZ583" s="17"/>
      <c r="CA583" s="17"/>
      <c r="CB583" s="17"/>
      <c r="CC583" s="17"/>
      <c r="CD583" s="17"/>
      <c r="CE583" s="17"/>
      <c r="CF583" s="17"/>
      <c r="CG583" s="17"/>
      <c r="CH583" s="17"/>
      <c r="CI583" s="17"/>
      <c r="CJ583" s="17"/>
      <c r="CK583" s="17"/>
      <c r="CL583" s="17"/>
    </row>
    <row r="584" spans="19:90" x14ac:dyDescent="0.25"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7"/>
      <c r="BM584" s="17"/>
      <c r="BN584" s="17"/>
      <c r="BO584" s="17"/>
      <c r="BP584" s="17"/>
      <c r="BQ584" s="17"/>
      <c r="BR584" s="17"/>
      <c r="BS584" s="17"/>
      <c r="BT584" s="17"/>
      <c r="BU584" s="17"/>
      <c r="BV584" s="17"/>
      <c r="BW584" s="17"/>
      <c r="BX584" s="17"/>
      <c r="BY584" s="17"/>
      <c r="BZ584" s="17"/>
      <c r="CA584" s="17"/>
      <c r="CB584" s="17"/>
      <c r="CC584" s="17"/>
      <c r="CD584" s="17"/>
      <c r="CE584" s="17"/>
      <c r="CF584" s="17"/>
      <c r="CG584" s="17"/>
      <c r="CH584" s="17"/>
      <c r="CI584" s="17"/>
      <c r="CJ584" s="17"/>
      <c r="CK584" s="17"/>
      <c r="CL584" s="17"/>
    </row>
    <row r="585" spans="19:90" x14ac:dyDescent="0.25"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7"/>
      <c r="BL585" s="17"/>
      <c r="BM585" s="17"/>
      <c r="BN585" s="17"/>
      <c r="BO585" s="17"/>
      <c r="BP585" s="17"/>
      <c r="BQ585" s="17"/>
      <c r="BR585" s="17"/>
      <c r="BS585" s="17"/>
      <c r="BT585" s="17"/>
      <c r="BU585" s="17"/>
      <c r="BV585" s="17"/>
      <c r="BW585" s="17"/>
      <c r="BX585" s="17"/>
      <c r="BY585" s="17"/>
      <c r="BZ585" s="17"/>
      <c r="CA585" s="17"/>
      <c r="CB585" s="17"/>
      <c r="CC585" s="17"/>
      <c r="CD585" s="17"/>
      <c r="CE585" s="17"/>
      <c r="CF585" s="17"/>
      <c r="CG585" s="17"/>
      <c r="CH585" s="17"/>
      <c r="CI585" s="17"/>
      <c r="CJ585" s="17"/>
      <c r="CK585" s="17"/>
      <c r="CL585" s="17"/>
    </row>
    <row r="586" spans="19:90" x14ac:dyDescent="0.25"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A586" s="17"/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</row>
    <row r="587" spans="19:90" x14ac:dyDescent="0.25"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/>
      <c r="BZ587" s="17"/>
      <c r="CA587" s="17"/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</row>
    <row r="588" spans="19:90" x14ac:dyDescent="0.25"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  <c r="BK588" s="17"/>
      <c r="BL588" s="17"/>
      <c r="BM588" s="17"/>
      <c r="BN588" s="17"/>
      <c r="BO588" s="17"/>
      <c r="BP588" s="17"/>
      <c r="BQ588" s="17"/>
      <c r="BR588" s="17"/>
      <c r="BS588" s="17"/>
      <c r="BT588" s="17"/>
      <c r="BU588" s="17"/>
      <c r="BV588" s="17"/>
      <c r="BW588" s="17"/>
      <c r="BX588" s="17"/>
      <c r="BY588" s="17"/>
      <c r="BZ588" s="17"/>
      <c r="CA588" s="17"/>
      <c r="CB588" s="17"/>
      <c r="CC588" s="17"/>
      <c r="CD588" s="17"/>
      <c r="CE588" s="17"/>
      <c r="CF588" s="17"/>
      <c r="CG588" s="17"/>
      <c r="CH588" s="17"/>
      <c r="CI588" s="17"/>
      <c r="CJ588" s="17"/>
      <c r="CK588" s="17"/>
      <c r="CL588" s="17"/>
    </row>
    <row r="589" spans="19:90" x14ac:dyDescent="0.25"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  <c r="BK589" s="17"/>
      <c r="BL589" s="17"/>
      <c r="BM589" s="17"/>
      <c r="BN589" s="17"/>
      <c r="BO589" s="17"/>
      <c r="BP589" s="17"/>
      <c r="BQ589" s="17"/>
      <c r="BR589" s="17"/>
      <c r="BS589" s="17"/>
      <c r="BT589" s="17"/>
      <c r="BU589" s="17"/>
      <c r="BV589" s="17"/>
      <c r="BW589" s="17"/>
      <c r="BX589" s="17"/>
      <c r="BY589" s="17"/>
      <c r="BZ589" s="17"/>
      <c r="CA589" s="17"/>
      <c r="CB589" s="17"/>
      <c r="CC589" s="17"/>
      <c r="CD589" s="17"/>
      <c r="CE589" s="17"/>
      <c r="CF589" s="17"/>
      <c r="CG589" s="17"/>
      <c r="CH589" s="17"/>
      <c r="CI589" s="17"/>
      <c r="CJ589" s="17"/>
      <c r="CK589" s="17"/>
      <c r="CL589" s="17"/>
    </row>
    <row r="590" spans="19:90" x14ac:dyDescent="0.25"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7"/>
      <c r="BM590" s="17"/>
      <c r="BN590" s="17"/>
      <c r="BO590" s="17"/>
      <c r="BP590" s="17"/>
      <c r="BQ590" s="17"/>
      <c r="BR590" s="17"/>
      <c r="BS590" s="17"/>
      <c r="BT590" s="17"/>
      <c r="BU590" s="17"/>
      <c r="BV590" s="17"/>
      <c r="BW590" s="17"/>
      <c r="BX590" s="17"/>
      <c r="BY590" s="17"/>
      <c r="BZ590" s="17"/>
      <c r="CA590" s="17"/>
      <c r="CB590" s="17"/>
      <c r="CC590" s="17"/>
      <c r="CD590" s="17"/>
      <c r="CE590" s="17"/>
      <c r="CF590" s="17"/>
      <c r="CG590" s="17"/>
      <c r="CH590" s="17"/>
      <c r="CI590" s="17"/>
      <c r="CJ590" s="17"/>
      <c r="CK590" s="17"/>
      <c r="CL590" s="17"/>
    </row>
    <row r="591" spans="19:90" x14ac:dyDescent="0.25"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/>
      <c r="BZ591" s="17"/>
      <c r="CA591" s="17"/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</row>
    <row r="592" spans="19:90" x14ac:dyDescent="0.25"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/>
      <c r="BZ592" s="17"/>
      <c r="CA592" s="17"/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</row>
    <row r="593" spans="19:90" x14ac:dyDescent="0.25"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  <c r="BK593" s="17"/>
      <c r="BL593" s="17"/>
      <c r="BM593" s="17"/>
      <c r="BN593" s="17"/>
      <c r="BO593" s="17"/>
      <c r="BP593" s="17"/>
      <c r="BQ593" s="17"/>
      <c r="BR593" s="17"/>
      <c r="BS593" s="17"/>
      <c r="BT593" s="17"/>
      <c r="BU593" s="17"/>
      <c r="BV593" s="17"/>
      <c r="BW593" s="17"/>
      <c r="BX593" s="17"/>
      <c r="BY593" s="17"/>
      <c r="BZ593" s="17"/>
      <c r="CA593" s="17"/>
      <c r="CB593" s="17"/>
      <c r="CC593" s="17"/>
      <c r="CD593" s="17"/>
      <c r="CE593" s="17"/>
      <c r="CF593" s="17"/>
      <c r="CG593" s="17"/>
      <c r="CH593" s="17"/>
      <c r="CI593" s="17"/>
      <c r="CJ593" s="17"/>
      <c r="CK593" s="17"/>
      <c r="CL593" s="17"/>
    </row>
    <row r="594" spans="19:90" x14ac:dyDescent="0.25"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7"/>
      <c r="BL594" s="17"/>
      <c r="BM594" s="17"/>
      <c r="BN594" s="17"/>
      <c r="BO594" s="17"/>
      <c r="BP594" s="17"/>
      <c r="BQ594" s="17"/>
      <c r="BR594" s="17"/>
      <c r="BS594" s="17"/>
      <c r="BT594" s="17"/>
      <c r="BU594" s="17"/>
      <c r="BV594" s="17"/>
      <c r="BW594" s="17"/>
      <c r="BX594" s="17"/>
      <c r="BY594" s="17"/>
      <c r="BZ594" s="17"/>
      <c r="CA594" s="17"/>
      <c r="CB594" s="17"/>
      <c r="CC594" s="17"/>
      <c r="CD594" s="17"/>
      <c r="CE594" s="17"/>
      <c r="CF594" s="17"/>
      <c r="CG594" s="17"/>
      <c r="CH594" s="17"/>
      <c r="CI594" s="17"/>
      <c r="CJ594" s="17"/>
      <c r="CK594" s="17"/>
      <c r="CL594" s="17"/>
    </row>
    <row r="595" spans="19:90" x14ac:dyDescent="0.25"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  <c r="BK595" s="17"/>
      <c r="BL595" s="17"/>
      <c r="BM595" s="17"/>
      <c r="BN595" s="17"/>
      <c r="BO595" s="17"/>
      <c r="BP595" s="17"/>
      <c r="BQ595" s="17"/>
      <c r="BR595" s="17"/>
      <c r="BS595" s="17"/>
      <c r="BT595" s="17"/>
      <c r="BU595" s="17"/>
      <c r="BV595" s="17"/>
      <c r="BW595" s="17"/>
      <c r="BX595" s="17"/>
      <c r="BY595" s="17"/>
      <c r="BZ595" s="17"/>
      <c r="CA595" s="17"/>
      <c r="CB595" s="17"/>
      <c r="CC595" s="17"/>
      <c r="CD595" s="17"/>
      <c r="CE595" s="17"/>
      <c r="CF595" s="17"/>
      <c r="CG595" s="17"/>
      <c r="CH595" s="17"/>
      <c r="CI595" s="17"/>
      <c r="CJ595" s="17"/>
      <c r="CK595" s="17"/>
      <c r="CL595" s="17"/>
    </row>
    <row r="596" spans="19:90" x14ac:dyDescent="0.25"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</row>
    <row r="597" spans="19:90" x14ac:dyDescent="0.25"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</row>
    <row r="598" spans="19:90" x14ac:dyDescent="0.25"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  <c r="BK598" s="17"/>
      <c r="BL598" s="17"/>
      <c r="BM598" s="17"/>
      <c r="BN598" s="17"/>
      <c r="BO598" s="17"/>
      <c r="BP598" s="17"/>
      <c r="BQ598" s="17"/>
      <c r="BR598" s="17"/>
      <c r="BS598" s="17"/>
      <c r="BT598" s="17"/>
      <c r="BU598" s="17"/>
      <c r="BV598" s="17"/>
      <c r="BW598" s="17"/>
      <c r="BX598" s="17"/>
      <c r="BY598" s="17"/>
      <c r="BZ598" s="17"/>
      <c r="CA598" s="17"/>
      <c r="CB598" s="17"/>
      <c r="CC598" s="17"/>
      <c r="CD598" s="17"/>
      <c r="CE598" s="17"/>
      <c r="CF598" s="17"/>
      <c r="CG598" s="17"/>
      <c r="CH598" s="17"/>
      <c r="CI598" s="17"/>
      <c r="CJ598" s="17"/>
      <c r="CK598" s="17"/>
      <c r="CL598" s="17"/>
    </row>
    <row r="599" spans="19:90" x14ac:dyDescent="0.25"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7"/>
      <c r="BL599" s="17"/>
      <c r="BM599" s="17"/>
      <c r="BN599" s="17"/>
      <c r="BO599" s="17"/>
      <c r="BP599" s="17"/>
      <c r="BQ599" s="17"/>
      <c r="BR599" s="17"/>
      <c r="BS599" s="17"/>
      <c r="BT599" s="17"/>
      <c r="BU599" s="17"/>
      <c r="BV599" s="17"/>
      <c r="BW599" s="17"/>
      <c r="BX599" s="17"/>
      <c r="BY599" s="17"/>
      <c r="BZ599" s="17"/>
      <c r="CA599" s="17"/>
      <c r="CB599" s="17"/>
      <c r="CC599" s="17"/>
      <c r="CD599" s="17"/>
      <c r="CE599" s="17"/>
      <c r="CF599" s="17"/>
      <c r="CG599" s="17"/>
      <c r="CH599" s="17"/>
      <c r="CI599" s="17"/>
      <c r="CJ599" s="17"/>
      <c r="CK599" s="17"/>
      <c r="CL599" s="17"/>
    </row>
    <row r="600" spans="19:90" x14ac:dyDescent="0.25"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7"/>
      <c r="BL600" s="17"/>
      <c r="BM600" s="17"/>
      <c r="BN600" s="17"/>
      <c r="BO600" s="17"/>
      <c r="BP600" s="17"/>
      <c r="BQ600" s="17"/>
      <c r="BR600" s="17"/>
      <c r="BS600" s="17"/>
      <c r="BT600" s="17"/>
      <c r="BU600" s="17"/>
      <c r="BV600" s="17"/>
      <c r="BW600" s="17"/>
      <c r="BX600" s="17"/>
      <c r="BY600" s="17"/>
      <c r="BZ600" s="17"/>
      <c r="CA600" s="17"/>
      <c r="CB600" s="17"/>
      <c r="CC600" s="17"/>
      <c r="CD600" s="17"/>
      <c r="CE600" s="17"/>
      <c r="CF600" s="17"/>
      <c r="CG600" s="17"/>
      <c r="CH600" s="17"/>
      <c r="CI600" s="17"/>
      <c r="CJ600" s="17"/>
      <c r="CK600" s="17"/>
      <c r="CL600" s="17"/>
    </row>
    <row r="601" spans="19:90" x14ac:dyDescent="0.25"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</row>
    <row r="602" spans="19:90" x14ac:dyDescent="0.25"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</row>
    <row r="603" spans="19:90" x14ac:dyDescent="0.25"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  <c r="BK603" s="17"/>
      <c r="BL603" s="17"/>
      <c r="BM603" s="17"/>
      <c r="BN603" s="17"/>
      <c r="BO603" s="17"/>
      <c r="BP603" s="17"/>
      <c r="BQ603" s="17"/>
      <c r="BR603" s="17"/>
      <c r="BS603" s="17"/>
      <c r="BT603" s="17"/>
      <c r="BU603" s="17"/>
      <c r="BV603" s="17"/>
      <c r="BW603" s="17"/>
      <c r="BX603" s="17"/>
      <c r="BY603" s="17"/>
      <c r="BZ603" s="17"/>
      <c r="CA603" s="17"/>
      <c r="CB603" s="17"/>
      <c r="CC603" s="17"/>
      <c r="CD603" s="17"/>
      <c r="CE603" s="17"/>
      <c r="CF603" s="17"/>
      <c r="CG603" s="17"/>
      <c r="CH603" s="17"/>
      <c r="CI603" s="17"/>
      <c r="CJ603" s="17"/>
      <c r="CK603" s="17"/>
      <c r="CL603" s="17"/>
    </row>
    <row r="604" spans="19:90" x14ac:dyDescent="0.25"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  <c r="BK604" s="17"/>
      <c r="BL604" s="17"/>
      <c r="BM604" s="17"/>
      <c r="BN604" s="17"/>
      <c r="BO604" s="17"/>
      <c r="BP604" s="17"/>
      <c r="BQ604" s="17"/>
      <c r="BR604" s="17"/>
      <c r="BS604" s="17"/>
      <c r="BT604" s="17"/>
      <c r="BU604" s="17"/>
      <c r="BV604" s="17"/>
      <c r="BW604" s="17"/>
      <c r="BX604" s="17"/>
      <c r="BY604" s="17"/>
      <c r="BZ604" s="17"/>
      <c r="CA604" s="17"/>
      <c r="CB604" s="17"/>
      <c r="CC604" s="17"/>
      <c r="CD604" s="17"/>
      <c r="CE604" s="17"/>
      <c r="CF604" s="17"/>
      <c r="CG604" s="17"/>
      <c r="CH604" s="17"/>
      <c r="CI604" s="17"/>
      <c r="CJ604" s="17"/>
      <c r="CK604" s="17"/>
      <c r="CL604" s="17"/>
    </row>
    <row r="605" spans="19:90" x14ac:dyDescent="0.25"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  <c r="BK605" s="17"/>
      <c r="BL605" s="17"/>
      <c r="BM605" s="17"/>
      <c r="BN605" s="17"/>
      <c r="BO605" s="17"/>
      <c r="BP605" s="17"/>
      <c r="BQ605" s="17"/>
      <c r="BR605" s="17"/>
      <c r="BS605" s="17"/>
      <c r="BT605" s="17"/>
      <c r="BU605" s="17"/>
      <c r="BV605" s="17"/>
      <c r="BW605" s="17"/>
      <c r="BX605" s="17"/>
      <c r="BY605" s="17"/>
      <c r="BZ605" s="17"/>
      <c r="CA605" s="17"/>
      <c r="CB605" s="17"/>
      <c r="CC605" s="17"/>
      <c r="CD605" s="17"/>
      <c r="CE605" s="17"/>
      <c r="CF605" s="17"/>
      <c r="CG605" s="17"/>
      <c r="CH605" s="17"/>
      <c r="CI605" s="17"/>
      <c r="CJ605" s="17"/>
      <c r="CK605" s="17"/>
      <c r="CL605" s="17"/>
    </row>
    <row r="606" spans="19:90" x14ac:dyDescent="0.25"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</row>
    <row r="607" spans="19:90" x14ac:dyDescent="0.25"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A607" s="17"/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</row>
    <row r="608" spans="19:90" x14ac:dyDescent="0.25"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7"/>
      <c r="BL608" s="17"/>
      <c r="BM608" s="17"/>
      <c r="BN608" s="17"/>
      <c r="BO608" s="17"/>
      <c r="BP608" s="17"/>
      <c r="BQ608" s="17"/>
      <c r="BR608" s="17"/>
      <c r="BS608" s="17"/>
      <c r="BT608" s="17"/>
      <c r="BU608" s="17"/>
      <c r="BV608" s="17"/>
      <c r="BW608" s="17"/>
      <c r="BX608" s="17"/>
      <c r="BY608" s="17"/>
      <c r="BZ608" s="17"/>
      <c r="CA608" s="17"/>
      <c r="CB608" s="17"/>
      <c r="CC608" s="17"/>
      <c r="CD608" s="17"/>
      <c r="CE608" s="17"/>
      <c r="CF608" s="17"/>
      <c r="CG608" s="17"/>
      <c r="CH608" s="17"/>
      <c r="CI608" s="17"/>
      <c r="CJ608" s="17"/>
      <c r="CK608" s="17"/>
      <c r="CL608" s="17"/>
    </row>
    <row r="609" spans="19:90" x14ac:dyDescent="0.25"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7"/>
      <c r="BM609" s="17"/>
      <c r="BN609" s="17"/>
      <c r="BO609" s="17"/>
      <c r="BP609" s="17"/>
      <c r="BQ609" s="17"/>
      <c r="BR609" s="17"/>
      <c r="BS609" s="17"/>
      <c r="BT609" s="17"/>
      <c r="BU609" s="17"/>
      <c r="BV609" s="17"/>
      <c r="BW609" s="17"/>
      <c r="BX609" s="17"/>
      <c r="BY609" s="17"/>
      <c r="BZ609" s="17"/>
      <c r="CA609" s="17"/>
      <c r="CB609" s="17"/>
      <c r="CC609" s="17"/>
      <c r="CD609" s="17"/>
      <c r="CE609" s="17"/>
      <c r="CF609" s="17"/>
      <c r="CG609" s="17"/>
      <c r="CH609" s="17"/>
      <c r="CI609" s="17"/>
      <c r="CJ609" s="17"/>
      <c r="CK609" s="17"/>
      <c r="CL609" s="17"/>
    </row>
    <row r="610" spans="19:90" x14ac:dyDescent="0.25"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7"/>
      <c r="BL610" s="17"/>
      <c r="BM610" s="17"/>
      <c r="BN610" s="17"/>
      <c r="BO610" s="17"/>
      <c r="BP610" s="17"/>
      <c r="BQ610" s="17"/>
      <c r="BR610" s="17"/>
      <c r="BS610" s="17"/>
      <c r="BT610" s="17"/>
      <c r="BU610" s="17"/>
      <c r="BV610" s="17"/>
      <c r="BW610" s="17"/>
      <c r="BX610" s="17"/>
      <c r="BY610" s="17"/>
      <c r="BZ610" s="17"/>
      <c r="CA610" s="17"/>
      <c r="CB610" s="17"/>
      <c r="CC610" s="17"/>
      <c r="CD610" s="17"/>
      <c r="CE610" s="17"/>
      <c r="CF610" s="17"/>
      <c r="CG610" s="17"/>
      <c r="CH610" s="17"/>
      <c r="CI610" s="17"/>
      <c r="CJ610" s="17"/>
      <c r="CK610" s="17"/>
      <c r="CL610" s="17"/>
    </row>
    <row r="611" spans="19:90" x14ac:dyDescent="0.25"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</row>
    <row r="612" spans="19:90" x14ac:dyDescent="0.25"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</row>
    <row r="613" spans="19:90" x14ac:dyDescent="0.25"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R613" s="17"/>
      <c r="BS613" s="17"/>
      <c r="BT613" s="17"/>
      <c r="BU613" s="17"/>
      <c r="BV613" s="17"/>
      <c r="BW613" s="17"/>
      <c r="BX613" s="17"/>
      <c r="BY613" s="17"/>
      <c r="BZ613" s="17"/>
      <c r="CA613" s="17"/>
      <c r="CB613" s="17"/>
      <c r="CC613" s="17"/>
      <c r="CD613" s="17"/>
      <c r="CE613" s="17"/>
      <c r="CF613" s="17"/>
      <c r="CG613" s="17"/>
      <c r="CH613" s="17"/>
      <c r="CI613" s="17"/>
      <c r="CJ613" s="17"/>
      <c r="CK613" s="17"/>
      <c r="CL613" s="17"/>
    </row>
    <row r="614" spans="19:90" x14ac:dyDescent="0.25"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R614" s="17"/>
      <c r="BS614" s="17"/>
      <c r="BT614" s="17"/>
      <c r="BU614" s="17"/>
      <c r="BV614" s="17"/>
      <c r="BW614" s="17"/>
      <c r="BX614" s="17"/>
      <c r="BY614" s="17"/>
      <c r="BZ614" s="17"/>
      <c r="CA614" s="17"/>
      <c r="CB614" s="17"/>
      <c r="CC614" s="17"/>
      <c r="CD614" s="17"/>
      <c r="CE614" s="17"/>
      <c r="CF614" s="17"/>
      <c r="CG614" s="17"/>
      <c r="CH614" s="17"/>
      <c r="CI614" s="17"/>
      <c r="CJ614" s="17"/>
      <c r="CK614" s="17"/>
      <c r="CL614" s="17"/>
    </row>
    <row r="615" spans="19:90" x14ac:dyDescent="0.25"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R615" s="17"/>
      <c r="BS615" s="17"/>
      <c r="BT615" s="17"/>
      <c r="BU615" s="17"/>
      <c r="BV615" s="17"/>
      <c r="BW615" s="17"/>
      <c r="BX615" s="17"/>
      <c r="BY615" s="17"/>
      <c r="BZ615" s="17"/>
      <c r="CA615" s="17"/>
      <c r="CB615" s="17"/>
      <c r="CC615" s="17"/>
      <c r="CD615" s="17"/>
      <c r="CE615" s="17"/>
      <c r="CF615" s="17"/>
      <c r="CG615" s="17"/>
      <c r="CH615" s="17"/>
      <c r="CI615" s="17"/>
      <c r="CJ615" s="17"/>
      <c r="CK615" s="17"/>
      <c r="CL615" s="17"/>
    </row>
    <row r="616" spans="19:90" x14ac:dyDescent="0.25"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</row>
    <row r="617" spans="19:90" x14ac:dyDescent="0.25"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</row>
    <row r="618" spans="19:90" x14ac:dyDescent="0.25"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R618" s="17"/>
      <c r="BS618" s="17"/>
      <c r="BT618" s="17"/>
      <c r="BU618" s="17"/>
      <c r="BV618" s="17"/>
      <c r="BW618" s="17"/>
      <c r="BX618" s="17"/>
      <c r="BY618" s="17"/>
      <c r="BZ618" s="17"/>
      <c r="CA618" s="17"/>
      <c r="CB618" s="17"/>
      <c r="CC618" s="17"/>
      <c r="CD618" s="17"/>
      <c r="CE618" s="17"/>
      <c r="CF618" s="17"/>
      <c r="CG618" s="17"/>
      <c r="CH618" s="17"/>
      <c r="CI618" s="17"/>
      <c r="CJ618" s="17"/>
      <c r="CK618" s="17"/>
      <c r="CL618" s="17"/>
    </row>
    <row r="619" spans="19:90" x14ac:dyDescent="0.25"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R619" s="17"/>
      <c r="BS619" s="17"/>
      <c r="BT619" s="17"/>
      <c r="BU619" s="17"/>
      <c r="BV619" s="17"/>
      <c r="BW619" s="17"/>
      <c r="BX619" s="17"/>
      <c r="BY619" s="17"/>
      <c r="BZ619" s="17"/>
      <c r="CA619" s="17"/>
      <c r="CB619" s="17"/>
      <c r="CC619" s="17"/>
      <c r="CD619" s="17"/>
      <c r="CE619" s="17"/>
      <c r="CF619" s="17"/>
      <c r="CG619" s="17"/>
      <c r="CH619" s="17"/>
      <c r="CI619" s="17"/>
      <c r="CJ619" s="17"/>
      <c r="CK619" s="17"/>
      <c r="CL619" s="17"/>
    </row>
    <row r="620" spans="19:90" x14ac:dyDescent="0.25"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7"/>
      <c r="BL620" s="17"/>
      <c r="BM620" s="17"/>
      <c r="BN620" s="17"/>
      <c r="BO620" s="17"/>
      <c r="BP620" s="17"/>
      <c r="BQ620" s="17"/>
      <c r="BR620" s="17"/>
      <c r="BS620" s="17"/>
      <c r="BT620" s="17"/>
      <c r="BU620" s="17"/>
      <c r="BV620" s="17"/>
      <c r="BW620" s="17"/>
      <c r="BX620" s="17"/>
      <c r="BY620" s="17"/>
      <c r="BZ620" s="17"/>
      <c r="CA620" s="17"/>
      <c r="CB620" s="17"/>
      <c r="CC620" s="17"/>
      <c r="CD620" s="17"/>
      <c r="CE620" s="17"/>
      <c r="CF620" s="17"/>
      <c r="CG620" s="17"/>
      <c r="CH620" s="17"/>
      <c r="CI620" s="17"/>
      <c r="CJ620" s="17"/>
      <c r="CK620" s="17"/>
      <c r="CL620" s="17"/>
    </row>
    <row r="621" spans="19:90" x14ac:dyDescent="0.25"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</row>
    <row r="622" spans="19:90" x14ac:dyDescent="0.25"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</row>
    <row r="623" spans="19:90" x14ac:dyDescent="0.25"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7"/>
      <c r="BL623" s="17"/>
      <c r="BM623" s="17"/>
      <c r="BN623" s="17"/>
      <c r="BO623" s="17"/>
      <c r="BP623" s="17"/>
      <c r="BQ623" s="17"/>
      <c r="BR623" s="17"/>
      <c r="BS623" s="17"/>
      <c r="BT623" s="17"/>
      <c r="BU623" s="17"/>
      <c r="BV623" s="17"/>
      <c r="BW623" s="17"/>
      <c r="BX623" s="17"/>
      <c r="BY623" s="17"/>
      <c r="BZ623" s="17"/>
      <c r="CA623" s="17"/>
      <c r="CB623" s="17"/>
      <c r="CC623" s="17"/>
      <c r="CD623" s="17"/>
      <c r="CE623" s="17"/>
      <c r="CF623" s="17"/>
      <c r="CG623" s="17"/>
      <c r="CH623" s="17"/>
      <c r="CI623" s="17"/>
      <c r="CJ623" s="17"/>
      <c r="CK623" s="17"/>
      <c r="CL623" s="17"/>
    </row>
    <row r="624" spans="19:90" x14ac:dyDescent="0.25"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7"/>
      <c r="BL624" s="17"/>
      <c r="BM624" s="17"/>
      <c r="BN624" s="17"/>
      <c r="BO624" s="17"/>
      <c r="BP624" s="17"/>
      <c r="BQ624" s="17"/>
      <c r="BR624" s="17"/>
      <c r="BS624" s="17"/>
      <c r="BT624" s="17"/>
      <c r="BU624" s="17"/>
      <c r="BV624" s="17"/>
      <c r="BW624" s="17"/>
      <c r="BX624" s="17"/>
      <c r="BY624" s="17"/>
      <c r="BZ624" s="17"/>
      <c r="CA624" s="17"/>
      <c r="CB624" s="17"/>
      <c r="CC624" s="17"/>
      <c r="CD624" s="17"/>
      <c r="CE624" s="17"/>
      <c r="CF624" s="17"/>
      <c r="CG624" s="17"/>
      <c r="CH624" s="17"/>
      <c r="CI624" s="17"/>
      <c r="CJ624" s="17"/>
      <c r="CK624" s="17"/>
      <c r="CL624" s="17"/>
    </row>
    <row r="625" spans="19:90" x14ac:dyDescent="0.25"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7"/>
      <c r="BL625" s="17"/>
      <c r="BM625" s="17"/>
      <c r="BN625" s="17"/>
      <c r="BO625" s="17"/>
      <c r="BP625" s="17"/>
      <c r="BQ625" s="17"/>
      <c r="BR625" s="17"/>
      <c r="BS625" s="17"/>
      <c r="BT625" s="17"/>
      <c r="BU625" s="17"/>
      <c r="BV625" s="17"/>
      <c r="BW625" s="17"/>
      <c r="BX625" s="17"/>
      <c r="BY625" s="17"/>
      <c r="BZ625" s="17"/>
      <c r="CA625" s="17"/>
      <c r="CB625" s="17"/>
      <c r="CC625" s="17"/>
      <c r="CD625" s="17"/>
      <c r="CE625" s="17"/>
      <c r="CF625" s="17"/>
      <c r="CG625" s="17"/>
      <c r="CH625" s="17"/>
      <c r="CI625" s="17"/>
      <c r="CJ625" s="17"/>
      <c r="CK625" s="17"/>
      <c r="CL625" s="17"/>
    </row>
    <row r="626" spans="19:90" x14ac:dyDescent="0.25"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</row>
    <row r="627" spans="19:90" x14ac:dyDescent="0.25"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</row>
    <row r="628" spans="19:90" x14ac:dyDescent="0.25"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7"/>
      <c r="BL628" s="17"/>
      <c r="BM628" s="17"/>
      <c r="BN628" s="17"/>
      <c r="BO628" s="17"/>
      <c r="BP628" s="17"/>
      <c r="BQ628" s="17"/>
      <c r="BR628" s="17"/>
      <c r="BS628" s="17"/>
      <c r="BT628" s="17"/>
      <c r="BU628" s="17"/>
      <c r="BV628" s="17"/>
      <c r="BW628" s="17"/>
      <c r="BX628" s="17"/>
      <c r="BY628" s="17"/>
      <c r="BZ628" s="17"/>
      <c r="CA628" s="17"/>
      <c r="CB628" s="17"/>
      <c r="CC628" s="17"/>
      <c r="CD628" s="17"/>
      <c r="CE628" s="17"/>
      <c r="CF628" s="17"/>
      <c r="CG628" s="17"/>
      <c r="CH628" s="17"/>
      <c r="CI628" s="17"/>
      <c r="CJ628" s="17"/>
      <c r="CK628" s="17"/>
      <c r="CL628" s="17"/>
    </row>
    <row r="629" spans="19:90" x14ac:dyDescent="0.25"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7"/>
      <c r="BL629" s="17"/>
      <c r="BM629" s="17"/>
      <c r="BN629" s="17"/>
      <c r="BO629" s="17"/>
      <c r="BP629" s="17"/>
      <c r="BQ629" s="17"/>
      <c r="BR629" s="17"/>
      <c r="BS629" s="17"/>
      <c r="BT629" s="17"/>
      <c r="BU629" s="17"/>
      <c r="BV629" s="17"/>
      <c r="BW629" s="17"/>
      <c r="BX629" s="17"/>
      <c r="BY629" s="17"/>
      <c r="BZ629" s="17"/>
      <c r="CA629" s="17"/>
      <c r="CB629" s="17"/>
      <c r="CC629" s="17"/>
      <c r="CD629" s="17"/>
      <c r="CE629" s="17"/>
      <c r="CF629" s="17"/>
      <c r="CG629" s="17"/>
      <c r="CH629" s="17"/>
      <c r="CI629" s="17"/>
      <c r="CJ629" s="17"/>
      <c r="CK629" s="17"/>
      <c r="CL629" s="17"/>
    </row>
    <row r="630" spans="19:90" x14ac:dyDescent="0.25"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7"/>
      <c r="BM630" s="17"/>
      <c r="BN630" s="17"/>
      <c r="BO630" s="17"/>
      <c r="BP630" s="17"/>
      <c r="BQ630" s="17"/>
      <c r="BR630" s="17"/>
      <c r="BS630" s="17"/>
      <c r="BT630" s="17"/>
      <c r="BU630" s="17"/>
      <c r="BV630" s="17"/>
      <c r="BW630" s="17"/>
      <c r="BX630" s="17"/>
      <c r="BY630" s="17"/>
      <c r="BZ630" s="17"/>
      <c r="CA630" s="17"/>
      <c r="CB630" s="17"/>
      <c r="CC630" s="17"/>
      <c r="CD630" s="17"/>
      <c r="CE630" s="17"/>
      <c r="CF630" s="17"/>
      <c r="CG630" s="17"/>
      <c r="CH630" s="17"/>
      <c r="CI630" s="17"/>
      <c r="CJ630" s="17"/>
      <c r="CK630" s="17"/>
      <c r="CL630" s="17"/>
    </row>
    <row r="631" spans="19:90" x14ac:dyDescent="0.25"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</row>
    <row r="632" spans="19:90" x14ac:dyDescent="0.25"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/>
      <c r="BZ632" s="17"/>
      <c r="CA632" s="17"/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</row>
    <row r="633" spans="19:90" x14ac:dyDescent="0.25"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7"/>
      <c r="BL633" s="17"/>
      <c r="BM633" s="17"/>
      <c r="BN633" s="17"/>
      <c r="BO633" s="17"/>
      <c r="BP633" s="17"/>
      <c r="BQ633" s="17"/>
      <c r="BR633" s="17"/>
      <c r="BS633" s="17"/>
      <c r="BT633" s="17"/>
      <c r="BU633" s="17"/>
      <c r="BV633" s="17"/>
      <c r="BW633" s="17"/>
      <c r="BX633" s="17"/>
      <c r="BY633" s="17"/>
      <c r="BZ633" s="17"/>
      <c r="CA633" s="17"/>
      <c r="CB633" s="17"/>
      <c r="CC633" s="17"/>
      <c r="CD633" s="17"/>
      <c r="CE633" s="17"/>
      <c r="CF633" s="17"/>
      <c r="CG633" s="17"/>
      <c r="CH633" s="17"/>
      <c r="CI633" s="17"/>
      <c r="CJ633" s="17"/>
      <c r="CK633" s="17"/>
      <c r="CL633" s="17"/>
    </row>
    <row r="634" spans="19:90" x14ac:dyDescent="0.25"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7"/>
      <c r="BM634" s="17"/>
      <c r="BN634" s="17"/>
      <c r="BO634" s="17"/>
      <c r="BP634" s="17"/>
      <c r="BQ634" s="17"/>
      <c r="BR634" s="17"/>
      <c r="BS634" s="17"/>
      <c r="BT634" s="17"/>
      <c r="BU634" s="17"/>
      <c r="BV634" s="17"/>
      <c r="BW634" s="17"/>
      <c r="BX634" s="17"/>
      <c r="BY634" s="17"/>
      <c r="BZ634" s="17"/>
      <c r="CA634" s="17"/>
      <c r="CB634" s="17"/>
      <c r="CC634" s="17"/>
      <c r="CD634" s="17"/>
      <c r="CE634" s="17"/>
      <c r="CF634" s="17"/>
      <c r="CG634" s="17"/>
      <c r="CH634" s="17"/>
      <c r="CI634" s="17"/>
      <c r="CJ634" s="17"/>
      <c r="CK634" s="17"/>
      <c r="CL634" s="17"/>
    </row>
    <row r="635" spans="19:90" x14ac:dyDescent="0.25"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  <c r="BT635" s="17"/>
      <c r="BU635" s="17"/>
      <c r="BV635" s="17"/>
      <c r="BW635" s="17"/>
      <c r="BX635" s="17"/>
      <c r="BY635" s="17"/>
      <c r="BZ635" s="17"/>
      <c r="CA635" s="17"/>
      <c r="CB635" s="17"/>
      <c r="CC635" s="17"/>
      <c r="CD635" s="17"/>
      <c r="CE635" s="17"/>
      <c r="CF635" s="17"/>
      <c r="CG635" s="17"/>
      <c r="CH635" s="17"/>
      <c r="CI635" s="17"/>
      <c r="CJ635" s="17"/>
      <c r="CK635" s="17"/>
      <c r="CL635" s="17"/>
    </row>
    <row r="636" spans="19:90" x14ac:dyDescent="0.25"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/>
      <c r="BZ636" s="17"/>
      <c r="CA636" s="17"/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</row>
    <row r="637" spans="19:90" x14ac:dyDescent="0.25"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A637" s="17"/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</row>
    <row r="638" spans="19:90" x14ac:dyDescent="0.25"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7"/>
      <c r="BL638" s="17"/>
      <c r="BM638" s="17"/>
      <c r="BN638" s="17"/>
      <c r="BO638" s="17"/>
      <c r="BP638" s="17"/>
      <c r="BQ638" s="17"/>
      <c r="BR638" s="17"/>
      <c r="BS638" s="17"/>
      <c r="BT638" s="17"/>
      <c r="BU638" s="17"/>
      <c r="BV638" s="17"/>
      <c r="BW638" s="17"/>
      <c r="BX638" s="17"/>
      <c r="BY638" s="17"/>
      <c r="BZ638" s="17"/>
      <c r="CA638" s="17"/>
      <c r="CB638" s="17"/>
      <c r="CC638" s="17"/>
      <c r="CD638" s="17"/>
      <c r="CE638" s="17"/>
      <c r="CF638" s="17"/>
      <c r="CG638" s="17"/>
      <c r="CH638" s="17"/>
      <c r="CI638" s="17"/>
      <c r="CJ638" s="17"/>
      <c r="CK638" s="17"/>
      <c r="CL638" s="17"/>
    </row>
    <row r="639" spans="19:90" x14ac:dyDescent="0.25"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  <c r="BT639" s="17"/>
      <c r="BU639" s="17"/>
      <c r="BV639" s="17"/>
      <c r="BW639" s="17"/>
      <c r="BX639" s="17"/>
      <c r="BY639" s="17"/>
      <c r="BZ639" s="17"/>
      <c r="CA639" s="17"/>
      <c r="CB639" s="17"/>
      <c r="CC639" s="17"/>
      <c r="CD639" s="17"/>
      <c r="CE639" s="17"/>
      <c r="CF639" s="17"/>
      <c r="CG639" s="17"/>
      <c r="CH639" s="17"/>
      <c r="CI639" s="17"/>
      <c r="CJ639" s="17"/>
      <c r="CK639" s="17"/>
      <c r="CL639" s="17"/>
    </row>
    <row r="640" spans="19:90" x14ac:dyDescent="0.25"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  <c r="BK640" s="17"/>
      <c r="BL640" s="17"/>
      <c r="BM640" s="17"/>
      <c r="BN640" s="17"/>
      <c r="BO640" s="17"/>
      <c r="BP640" s="17"/>
      <c r="BQ640" s="17"/>
      <c r="BR640" s="17"/>
      <c r="BS640" s="17"/>
      <c r="BT640" s="17"/>
      <c r="BU640" s="17"/>
      <c r="BV640" s="17"/>
      <c r="BW640" s="17"/>
      <c r="BX640" s="17"/>
      <c r="BY640" s="17"/>
      <c r="BZ640" s="17"/>
      <c r="CA640" s="17"/>
      <c r="CB640" s="17"/>
      <c r="CC640" s="17"/>
      <c r="CD640" s="17"/>
      <c r="CE640" s="17"/>
      <c r="CF640" s="17"/>
      <c r="CG640" s="17"/>
      <c r="CH640" s="17"/>
      <c r="CI640" s="17"/>
      <c r="CJ640" s="17"/>
      <c r="CK640" s="17"/>
      <c r="CL640" s="17"/>
    </row>
    <row r="641" spans="19:90" x14ac:dyDescent="0.25"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7"/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</row>
    <row r="642" spans="19:90" x14ac:dyDescent="0.25"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</row>
    <row r="643" spans="19:90" x14ac:dyDescent="0.25"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7"/>
      <c r="BL643" s="17"/>
      <c r="BM643" s="17"/>
      <c r="BN643" s="17"/>
      <c r="BO643" s="17"/>
      <c r="BP643" s="17"/>
      <c r="BQ643" s="17"/>
      <c r="BR643" s="17"/>
      <c r="BS643" s="17"/>
      <c r="BT643" s="17"/>
      <c r="BU643" s="17"/>
      <c r="BV643" s="17"/>
      <c r="BW643" s="17"/>
      <c r="BX643" s="17"/>
      <c r="BY643" s="17"/>
      <c r="BZ643" s="17"/>
      <c r="CA643" s="17"/>
      <c r="CB643" s="17"/>
      <c r="CC643" s="17"/>
      <c r="CD643" s="17"/>
      <c r="CE643" s="17"/>
      <c r="CF643" s="17"/>
      <c r="CG643" s="17"/>
      <c r="CH643" s="17"/>
      <c r="CI643" s="17"/>
      <c r="CJ643" s="17"/>
      <c r="CK643" s="17"/>
      <c r="CL643" s="17"/>
    </row>
    <row r="644" spans="19:90" x14ac:dyDescent="0.25"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  <c r="BK644" s="17"/>
      <c r="BL644" s="17"/>
      <c r="BM644" s="17"/>
      <c r="BN644" s="17"/>
      <c r="BO644" s="17"/>
      <c r="BP644" s="17"/>
      <c r="BQ644" s="17"/>
      <c r="BR644" s="17"/>
      <c r="BS644" s="17"/>
      <c r="BT644" s="17"/>
      <c r="BU644" s="17"/>
      <c r="BV644" s="17"/>
      <c r="BW644" s="17"/>
      <c r="BX644" s="17"/>
      <c r="BY644" s="17"/>
      <c r="BZ644" s="17"/>
      <c r="CA644" s="17"/>
      <c r="CB644" s="17"/>
      <c r="CC644" s="17"/>
      <c r="CD644" s="17"/>
      <c r="CE644" s="17"/>
      <c r="CF644" s="17"/>
      <c r="CG644" s="17"/>
      <c r="CH644" s="17"/>
      <c r="CI644" s="17"/>
      <c r="CJ644" s="17"/>
      <c r="CK644" s="17"/>
      <c r="CL644" s="17"/>
    </row>
    <row r="645" spans="19:90" x14ac:dyDescent="0.25"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7"/>
      <c r="BL645" s="17"/>
      <c r="BM645" s="17"/>
      <c r="BN645" s="17"/>
      <c r="BO645" s="17"/>
      <c r="BP645" s="17"/>
      <c r="BQ645" s="17"/>
      <c r="BR645" s="17"/>
      <c r="BS645" s="17"/>
      <c r="BT645" s="17"/>
      <c r="BU645" s="17"/>
      <c r="BV645" s="17"/>
      <c r="BW645" s="17"/>
      <c r="BX645" s="17"/>
      <c r="BY645" s="17"/>
      <c r="BZ645" s="17"/>
      <c r="CA645" s="17"/>
      <c r="CB645" s="17"/>
      <c r="CC645" s="17"/>
      <c r="CD645" s="17"/>
      <c r="CE645" s="17"/>
      <c r="CF645" s="17"/>
      <c r="CG645" s="17"/>
      <c r="CH645" s="17"/>
      <c r="CI645" s="17"/>
      <c r="CJ645" s="17"/>
      <c r="CK645" s="17"/>
      <c r="CL645" s="17"/>
    </row>
    <row r="646" spans="19:90" x14ac:dyDescent="0.25"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/>
      <c r="BZ646" s="17"/>
      <c r="CA646" s="17"/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</row>
    <row r="647" spans="19:90" x14ac:dyDescent="0.25"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  <c r="CA647" s="17"/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</row>
    <row r="648" spans="19:90" x14ac:dyDescent="0.25"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R648" s="17"/>
      <c r="BS648" s="17"/>
      <c r="BT648" s="17"/>
      <c r="BU648" s="17"/>
      <c r="BV648" s="17"/>
      <c r="BW648" s="17"/>
      <c r="BX648" s="17"/>
      <c r="BY648" s="17"/>
      <c r="BZ648" s="17"/>
      <c r="CA648" s="17"/>
      <c r="CB648" s="17"/>
      <c r="CC648" s="17"/>
      <c r="CD648" s="17"/>
      <c r="CE648" s="17"/>
      <c r="CF648" s="17"/>
      <c r="CG648" s="17"/>
      <c r="CH648" s="17"/>
      <c r="CI648" s="17"/>
      <c r="CJ648" s="17"/>
      <c r="CK648" s="17"/>
      <c r="CL648" s="17"/>
    </row>
    <row r="649" spans="19:90" x14ac:dyDescent="0.25"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  <c r="BO649" s="17"/>
      <c r="BP649" s="17"/>
      <c r="BQ649" s="17"/>
      <c r="BR649" s="17"/>
      <c r="BS649" s="17"/>
      <c r="BT649" s="17"/>
      <c r="BU649" s="17"/>
      <c r="BV649" s="17"/>
      <c r="BW649" s="17"/>
      <c r="BX649" s="17"/>
      <c r="BY649" s="17"/>
      <c r="BZ649" s="17"/>
      <c r="CA649" s="17"/>
      <c r="CB649" s="17"/>
      <c r="CC649" s="17"/>
      <c r="CD649" s="17"/>
      <c r="CE649" s="17"/>
      <c r="CF649" s="17"/>
      <c r="CG649" s="17"/>
      <c r="CH649" s="17"/>
      <c r="CI649" s="17"/>
      <c r="CJ649" s="17"/>
      <c r="CK649" s="17"/>
      <c r="CL649" s="17"/>
    </row>
    <row r="650" spans="19:90" x14ac:dyDescent="0.25"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  <c r="BT650" s="17"/>
      <c r="BU650" s="17"/>
      <c r="BV650" s="17"/>
      <c r="BW650" s="17"/>
      <c r="BX650" s="17"/>
      <c r="BY650" s="17"/>
      <c r="BZ650" s="17"/>
      <c r="CA650" s="17"/>
      <c r="CB650" s="17"/>
      <c r="CC650" s="17"/>
      <c r="CD650" s="17"/>
      <c r="CE650" s="17"/>
      <c r="CF650" s="17"/>
      <c r="CG650" s="17"/>
      <c r="CH650" s="17"/>
      <c r="CI650" s="17"/>
      <c r="CJ650" s="17"/>
      <c r="CK650" s="17"/>
      <c r="CL650" s="17"/>
    </row>
    <row r="651" spans="19:90" x14ac:dyDescent="0.25"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  <c r="CA651" s="17"/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</row>
    <row r="652" spans="19:90" x14ac:dyDescent="0.25"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</row>
    <row r="653" spans="19:90" x14ac:dyDescent="0.25"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R653" s="17"/>
      <c r="BS653" s="17"/>
      <c r="BT653" s="17"/>
      <c r="BU653" s="17"/>
      <c r="BV653" s="17"/>
      <c r="BW653" s="17"/>
      <c r="BX653" s="17"/>
      <c r="BY653" s="17"/>
      <c r="BZ653" s="17"/>
      <c r="CA653" s="17"/>
      <c r="CB653" s="17"/>
      <c r="CC653" s="17"/>
      <c r="CD653" s="17"/>
      <c r="CE653" s="17"/>
      <c r="CF653" s="17"/>
      <c r="CG653" s="17"/>
      <c r="CH653" s="17"/>
      <c r="CI653" s="17"/>
      <c r="CJ653" s="17"/>
      <c r="CK653" s="17"/>
      <c r="CL653" s="17"/>
    </row>
    <row r="654" spans="19:90" x14ac:dyDescent="0.25"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17"/>
      <c r="BK654" s="17"/>
      <c r="BL654" s="17"/>
      <c r="BM654" s="17"/>
      <c r="BN654" s="17"/>
      <c r="BO654" s="17"/>
      <c r="BP654" s="17"/>
      <c r="BQ654" s="17"/>
      <c r="BR654" s="17"/>
      <c r="BS654" s="17"/>
      <c r="BT654" s="17"/>
      <c r="BU654" s="17"/>
      <c r="BV654" s="17"/>
      <c r="BW654" s="17"/>
      <c r="BX654" s="17"/>
      <c r="BY654" s="17"/>
      <c r="BZ654" s="17"/>
      <c r="CA654" s="17"/>
      <c r="CB654" s="17"/>
      <c r="CC654" s="17"/>
      <c r="CD654" s="17"/>
      <c r="CE654" s="17"/>
      <c r="CF654" s="17"/>
      <c r="CG654" s="17"/>
      <c r="CH654" s="17"/>
      <c r="CI654" s="17"/>
      <c r="CJ654" s="17"/>
      <c r="CK654" s="17"/>
      <c r="CL654" s="17"/>
    </row>
    <row r="655" spans="19:90" x14ac:dyDescent="0.25"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R655" s="17"/>
      <c r="BS655" s="17"/>
      <c r="BT655" s="17"/>
      <c r="BU655" s="17"/>
      <c r="BV655" s="17"/>
      <c r="BW655" s="17"/>
      <c r="BX655" s="17"/>
      <c r="BY655" s="17"/>
      <c r="BZ655" s="17"/>
      <c r="CA655" s="17"/>
      <c r="CB655" s="17"/>
      <c r="CC655" s="17"/>
      <c r="CD655" s="17"/>
      <c r="CE655" s="17"/>
      <c r="CF655" s="17"/>
      <c r="CG655" s="17"/>
      <c r="CH655" s="17"/>
      <c r="CI655" s="17"/>
      <c r="CJ655" s="17"/>
      <c r="CK655" s="17"/>
      <c r="CL655" s="17"/>
    </row>
    <row r="656" spans="19:90" x14ac:dyDescent="0.25"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A656" s="17"/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</row>
    <row r="657" spans="19:90" x14ac:dyDescent="0.25"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</row>
    <row r="658" spans="19:90" x14ac:dyDescent="0.25"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R658" s="17"/>
      <c r="BS658" s="17"/>
      <c r="BT658" s="17"/>
      <c r="BU658" s="17"/>
      <c r="BV658" s="17"/>
      <c r="BW658" s="17"/>
      <c r="BX658" s="17"/>
      <c r="BY658" s="17"/>
      <c r="BZ658" s="17"/>
      <c r="CA658" s="17"/>
      <c r="CB658" s="17"/>
      <c r="CC658" s="17"/>
      <c r="CD658" s="17"/>
      <c r="CE658" s="17"/>
      <c r="CF658" s="17"/>
      <c r="CG658" s="17"/>
      <c r="CH658" s="17"/>
      <c r="CI658" s="17"/>
      <c r="CJ658" s="17"/>
      <c r="CK658" s="17"/>
      <c r="CL658" s="17"/>
    </row>
    <row r="659" spans="19:90" x14ac:dyDescent="0.25"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  <c r="BO659" s="17"/>
      <c r="BP659" s="17"/>
      <c r="BQ659" s="17"/>
      <c r="BR659" s="17"/>
      <c r="BS659" s="17"/>
      <c r="BT659" s="17"/>
      <c r="BU659" s="17"/>
      <c r="BV659" s="17"/>
      <c r="BW659" s="17"/>
      <c r="BX659" s="17"/>
      <c r="BY659" s="17"/>
      <c r="BZ659" s="17"/>
      <c r="CA659" s="17"/>
      <c r="CB659" s="17"/>
      <c r="CC659" s="17"/>
      <c r="CD659" s="17"/>
      <c r="CE659" s="17"/>
      <c r="CF659" s="17"/>
      <c r="CG659" s="17"/>
      <c r="CH659" s="17"/>
      <c r="CI659" s="17"/>
      <c r="CJ659" s="17"/>
      <c r="CK659" s="17"/>
      <c r="CL659" s="17"/>
    </row>
    <row r="660" spans="19:90" x14ac:dyDescent="0.25"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  <c r="BI660" s="17"/>
      <c r="BJ660" s="17"/>
      <c r="BK660" s="17"/>
      <c r="BL660" s="17"/>
      <c r="BM660" s="17"/>
      <c r="BN660" s="17"/>
      <c r="BO660" s="17"/>
      <c r="BP660" s="17"/>
      <c r="BQ660" s="17"/>
      <c r="BR660" s="17"/>
      <c r="BS660" s="17"/>
      <c r="BT660" s="17"/>
      <c r="BU660" s="17"/>
      <c r="BV660" s="17"/>
      <c r="BW660" s="17"/>
      <c r="BX660" s="17"/>
      <c r="BY660" s="17"/>
      <c r="BZ660" s="17"/>
      <c r="CA660" s="17"/>
      <c r="CB660" s="17"/>
      <c r="CC660" s="17"/>
      <c r="CD660" s="17"/>
      <c r="CE660" s="17"/>
      <c r="CF660" s="17"/>
      <c r="CG660" s="17"/>
      <c r="CH660" s="17"/>
      <c r="CI660" s="17"/>
      <c r="CJ660" s="17"/>
      <c r="CK660" s="17"/>
      <c r="CL660" s="17"/>
    </row>
    <row r="661" spans="19:90" x14ac:dyDescent="0.25"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</row>
    <row r="662" spans="19:90" x14ac:dyDescent="0.25"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</row>
    <row r="663" spans="19:90" x14ac:dyDescent="0.25"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R663" s="17"/>
      <c r="BS663" s="17"/>
      <c r="BT663" s="17"/>
      <c r="BU663" s="17"/>
      <c r="BV663" s="17"/>
      <c r="BW663" s="17"/>
      <c r="BX663" s="17"/>
      <c r="BY663" s="17"/>
      <c r="BZ663" s="17"/>
      <c r="CA663" s="17"/>
      <c r="CB663" s="17"/>
      <c r="CC663" s="17"/>
      <c r="CD663" s="17"/>
      <c r="CE663" s="17"/>
      <c r="CF663" s="17"/>
      <c r="CG663" s="17"/>
      <c r="CH663" s="17"/>
      <c r="CI663" s="17"/>
      <c r="CJ663" s="17"/>
      <c r="CK663" s="17"/>
      <c r="CL663" s="17"/>
    </row>
    <row r="664" spans="19:90" x14ac:dyDescent="0.25"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  <c r="BI664" s="17"/>
      <c r="BJ664" s="17"/>
      <c r="BK664" s="17"/>
      <c r="BL664" s="17"/>
      <c r="BM664" s="17"/>
      <c r="BN664" s="17"/>
      <c r="BO664" s="17"/>
      <c r="BP664" s="17"/>
      <c r="BQ664" s="17"/>
      <c r="BR664" s="17"/>
      <c r="BS664" s="17"/>
      <c r="BT664" s="17"/>
      <c r="BU664" s="17"/>
      <c r="BV664" s="17"/>
      <c r="BW664" s="17"/>
      <c r="BX664" s="17"/>
      <c r="BY664" s="17"/>
      <c r="BZ664" s="17"/>
      <c r="CA664" s="17"/>
      <c r="CB664" s="17"/>
      <c r="CC664" s="17"/>
      <c r="CD664" s="17"/>
      <c r="CE664" s="17"/>
      <c r="CF664" s="17"/>
      <c r="CG664" s="17"/>
      <c r="CH664" s="17"/>
      <c r="CI664" s="17"/>
      <c r="CJ664" s="17"/>
      <c r="CK664" s="17"/>
      <c r="CL664" s="17"/>
    </row>
    <row r="665" spans="19:90" x14ac:dyDescent="0.25"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R665" s="17"/>
      <c r="BS665" s="17"/>
      <c r="BT665" s="17"/>
      <c r="BU665" s="17"/>
      <c r="BV665" s="17"/>
      <c r="BW665" s="17"/>
      <c r="BX665" s="17"/>
      <c r="BY665" s="17"/>
      <c r="BZ665" s="17"/>
      <c r="CA665" s="17"/>
      <c r="CB665" s="17"/>
      <c r="CC665" s="17"/>
      <c r="CD665" s="17"/>
      <c r="CE665" s="17"/>
      <c r="CF665" s="17"/>
      <c r="CG665" s="17"/>
      <c r="CH665" s="17"/>
      <c r="CI665" s="17"/>
      <c r="CJ665" s="17"/>
      <c r="CK665" s="17"/>
      <c r="CL665" s="17"/>
    </row>
    <row r="666" spans="19:90" x14ac:dyDescent="0.25"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</row>
    <row r="667" spans="19:90" x14ac:dyDescent="0.25"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</row>
    <row r="668" spans="19:90" x14ac:dyDescent="0.25"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  <c r="BT668" s="17"/>
      <c r="BU668" s="17"/>
      <c r="BV668" s="17"/>
      <c r="BW668" s="17"/>
      <c r="BX668" s="17"/>
      <c r="BY668" s="17"/>
      <c r="BZ668" s="17"/>
      <c r="CA668" s="17"/>
      <c r="CB668" s="17"/>
      <c r="CC668" s="17"/>
      <c r="CD668" s="17"/>
      <c r="CE668" s="17"/>
      <c r="CF668" s="17"/>
      <c r="CG668" s="17"/>
      <c r="CH668" s="17"/>
      <c r="CI668" s="17"/>
      <c r="CJ668" s="17"/>
      <c r="CK668" s="17"/>
      <c r="CL668" s="17"/>
    </row>
    <row r="669" spans="19:90" x14ac:dyDescent="0.25"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R669" s="17"/>
      <c r="BS669" s="17"/>
      <c r="BT669" s="17"/>
      <c r="BU669" s="17"/>
      <c r="BV669" s="17"/>
      <c r="BW669" s="17"/>
      <c r="BX669" s="17"/>
      <c r="BY669" s="17"/>
      <c r="BZ669" s="17"/>
      <c r="CA669" s="17"/>
      <c r="CB669" s="17"/>
      <c r="CC669" s="17"/>
      <c r="CD669" s="17"/>
      <c r="CE669" s="17"/>
      <c r="CF669" s="17"/>
      <c r="CG669" s="17"/>
      <c r="CH669" s="17"/>
      <c r="CI669" s="17"/>
      <c r="CJ669" s="17"/>
      <c r="CK669" s="17"/>
      <c r="CL669" s="17"/>
    </row>
    <row r="670" spans="19:90" x14ac:dyDescent="0.25"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R670" s="17"/>
      <c r="BS670" s="17"/>
      <c r="BT670" s="17"/>
      <c r="BU670" s="17"/>
      <c r="BV670" s="17"/>
      <c r="BW670" s="17"/>
      <c r="BX670" s="17"/>
      <c r="BY670" s="17"/>
      <c r="BZ670" s="17"/>
      <c r="CA670" s="17"/>
      <c r="CB670" s="17"/>
      <c r="CC670" s="17"/>
      <c r="CD670" s="17"/>
      <c r="CE670" s="17"/>
      <c r="CF670" s="17"/>
      <c r="CG670" s="17"/>
      <c r="CH670" s="17"/>
      <c r="CI670" s="17"/>
      <c r="CJ670" s="17"/>
      <c r="CK670" s="17"/>
      <c r="CL670" s="17"/>
    </row>
    <row r="671" spans="19:90" x14ac:dyDescent="0.25"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</row>
    <row r="672" spans="19:90" x14ac:dyDescent="0.25"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</row>
    <row r="673" spans="19:90" x14ac:dyDescent="0.25"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7"/>
      <c r="BE673" s="17"/>
      <c r="BF673" s="17"/>
      <c r="BG673" s="17"/>
      <c r="BH673" s="17"/>
      <c r="BI673" s="17"/>
      <c r="BJ673" s="17"/>
      <c r="BK673" s="17"/>
      <c r="BL673" s="17"/>
      <c r="BM673" s="17"/>
      <c r="BN673" s="17"/>
      <c r="BO673" s="17"/>
      <c r="BP673" s="17"/>
      <c r="BQ673" s="17"/>
      <c r="BR673" s="17"/>
      <c r="BS673" s="17"/>
      <c r="BT673" s="17"/>
      <c r="BU673" s="17"/>
      <c r="BV673" s="17"/>
      <c r="BW673" s="17"/>
      <c r="BX673" s="17"/>
      <c r="BY673" s="17"/>
      <c r="BZ673" s="17"/>
      <c r="CA673" s="17"/>
      <c r="CB673" s="17"/>
      <c r="CC673" s="17"/>
      <c r="CD673" s="17"/>
      <c r="CE673" s="17"/>
      <c r="CF673" s="17"/>
      <c r="CG673" s="17"/>
      <c r="CH673" s="17"/>
      <c r="CI673" s="17"/>
      <c r="CJ673" s="17"/>
      <c r="CK673" s="17"/>
      <c r="CL673" s="17"/>
    </row>
    <row r="674" spans="19:90" x14ac:dyDescent="0.25"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R674" s="17"/>
      <c r="BS674" s="17"/>
      <c r="BT674" s="17"/>
      <c r="BU674" s="17"/>
      <c r="BV674" s="17"/>
      <c r="BW674" s="17"/>
      <c r="BX674" s="17"/>
      <c r="BY674" s="17"/>
      <c r="BZ674" s="17"/>
      <c r="CA674" s="17"/>
      <c r="CB674" s="17"/>
      <c r="CC674" s="17"/>
      <c r="CD674" s="17"/>
      <c r="CE674" s="17"/>
      <c r="CF674" s="17"/>
      <c r="CG674" s="17"/>
      <c r="CH674" s="17"/>
      <c r="CI674" s="17"/>
      <c r="CJ674" s="17"/>
      <c r="CK674" s="17"/>
      <c r="CL674" s="17"/>
    </row>
    <row r="675" spans="19:90" x14ac:dyDescent="0.25"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  <c r="BO675" s="17"/>
      <c r="BP675" s="17"/>
      <c r="BQ675" s="17"/>
      <c r="BR675" s="17"/>
      <c r="BS675" s="17"/>
      <c r="BT675" s="17"/>
      <c r="BU675" s="17"/>
      <c r="BV675" s="17"/>
      <c r="BW675" s="17"/>
      <c r="BX675" s="17"/>
      <c r="BY675" s="17"/>
      <c r="BZ675" s="17"/>
      <c r="CA675" s="17"/>
      <c r="CB675" s="17"/>
      <c r="CC675" s="17"/>
      <c r="CD675" s="17"/>
      <c r="CE675" s="17"/>
      <c r="CF675" s="17"/>
      <c r="CG675" s="17"/>
      <c r="CH675" s="17"/>
      <c r="CI675" s="17"/>
      <c r="CJ675" s="17"/>
      <c r="CK675" s="17"/>
      <c r="CL675" s="17"/>
    </row>
    <row r="676" spans="19:90" x14ac:dyDescent="0.25"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</row>
    <row r="677" spans="19:90" x14ac:dyDescent="0.25"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</row>
    <row r="678" spans="19:90" x14ac:dyDescent="0.25"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7"/>
      <c r="BE678" s="17"/>
      <c r="BF678" s="17"/>
      <c r="BG678" s="17"/>
      <c r="BH678" s="17"/>
      <c r="BI678" s="17"/>
      <c r="BJ678" s="17"/>
      <c r="BK678" s="17"/>
      <c r="BL678" s="17"/>
      <c r="BM678" s="17"/>
      <c r="BN678" s="17"/>
      <c r="BO678" s="17"/>
      <c r="BP678" s="17"/>
      <c r="BQ678" s="17"/>
      <c r="BR678" s="17"/>
      <c r="BS678" s="17"/>
      <c r="BT678" s="17"/>
      <c r="BU678" s="17"/>
      <c r="BV678" s="17"/>
      <c r="BW678" s="17"/>
      <c r="BX678" s="17"/>
      <c r="BY678" s="17"/>
      <c r="BZ678" s="17"/>
      <c r="CA678" s="17"/>
      <c r="CB678" s="17"/>
      <c r="CC678" s="17"/>
      <c r="CD678" s="17"/>
      <c r="CE678" s="17"/>
      <c r="CF678" s="17"/>
      <c r="CG678" s="17"/>
      <c r="CH678" s="17"/>
      <c r="CI678" s="17"/>
      <c r="CJ678" s="17"/>
      <c r="CK678" s="17"/>
      <c r="CL678" s="17"/>
    </row>
    <row r="679" spans="19:90" x14ac:dyDescent="0.25"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  <c r="BI679" s="17"/>
      <c r="BJ679" s="17"/>
      <c r="BK679" s="17"/>
      <c r="BL679" s="17"/>
      <c r="BM679" s="17"/>
      <c r="BN679" s="17"/>
      <c r="BO679" s="17"/>
      <c r="BP679" s="17"/>
      <c r="BQ679" s="17"/>
      <c r="BR679" s="17"/>
      <c r="BS679" s="17"/>
      <c r="BT679" s="17"/>
      <c r="BU679" s="17"/>
      <c r="BV679" s="17"/>
      <c r="BW679" s="17"/>
      <c r="BX679" s="17"/>
      <c r="BY679" s="17"/>
      <c r="BZ679" s="17"/>
      <c r="CA679" s="17"/>
      <c r="CB679" s="17"/>
      <c r="CC679" s="17"/>
      <c r="CD679" s="17"/>
      <c r="CE679" s="17"/>
      <c r="CF679" s="17"/>
      <c r="CG679" s="17"/>
      <c r="CH679" s="17"/>
      <c r="CI679" s="17"/>
      <c r="CJ679" s="17"/>
      <c r="CK679" s="17"/>
      <c r="CL679" s="17"/>
    </row>
    <row r="680" spans="19:90" x14ac:dyDescent="0.25"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  <c r="BI680" s="17"/>
      <c r="BJ680" s="17"/>
      <c r="BK680" s="17"/>
      <c r="BL680" s="17"/>
      <c r="BM680" s="17"/>
      <c r="BN680" s="17"/>
      <c r="BO680" s="17"/>
      <c r="BP680" s="17"/>
      <c r="BQ680" s="17"/>
      <c r="BR680" s="17"/>
      <c r="BS680" s="17"/>
      <c r="BT680" s="17"/>
      <c r="BU680" s="17"/>
      <c r="BV680" s="17"/>
      <c r="BW680" s="17"/>
      <c r="BX680" s="17"/>
      <c r="BY680" s="17"/>
      <c r="BZ680" s="17"/>
      <c r="CA680" s="17"/>
      <c r="CB680" s="17"/>
      <c r="CC680" s="17"/>
      <c r="CD680" s="17"/>
      <c r="CE680" s="17"/>
      <c r="CF680" s="17"/>
      <c r="CG680" s="17"/>
      <c r="CH680" s="17"/>
      <c r="CI680" s="17"/>
      <c r="CJ680" s="17"/>
      <c r="CK680" s="17"/>
      <c r="CL680" s="17"/>
    </row>
    <row r="681" spans="19:90" x14ac:dyDescent="0.25"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</row>
    <row r="682" spans="19:90" x14ac:dyDescent="0.25"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A682" s="17"/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</row>
    <row r="683" spans="19:90" x14ac:dyDescent="0.25"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R683" s="17"/>
      <c r="BS683" s="17"/>
      <c r="BT683" s="17"/>
      <c r="BU683" s="17"/>
      <c r="BV683" s="17"/>
      <c r="BW683" s="17"/>
      <c r="BX683" s="17"/>
      <c r="BY683" s="17"/>
      <c r="BZ683" s="17"/>
      <c r="CA683" s="17"/>
      <c r="CB683" s="17"/>
      <c r="CC683" s="17"/>
      <c r="CD683" s="17"/>
      <c r="CE683" s="17"/>
      <c r="CF683" s="17"/>
      <c r="CG683" s="17"/>
      <c r="CH683" s="17"/>
      <c r="CI683" s="17"/>
      <c r="CJ683" s="17"/>
      <c r="CK683" s="17"/>
      <c r="CL683" s="17"/>
    </row>
    <row r="684" spans="19:90" x14ac:dyDescent="0.25"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  <c r="BI684" s="17"/>
      <c r="BJ684" s="17"/>
      <c r="BK684" s="17"/>
      <c r="BL684" s="17"/>
      <c r="BM684" s="17"/>
      <c r="BN684" s="17"/>
      <c r="BO684" s="17"/>
      <c r="BP684" s="17"/>
      <c r="BQ684" s="17"/>
      <c r="BR684" s="17"/>
      <c r="BS684" s="17"/>
      <c r="BT684" s="17"/>
      <c r="BU684" s="17"/>
      <c r="BV684" s="17"/>
      <c r="BW684" s="17"/>
      <c r="BX684" s="17"/>
      <c r="BY684" s="17"/>
      <c r="BZ684" s="17"/>
      <c r="CA684" s="17"/>
      <c r="CB684" s="17"/>
      <c r="CC684" s="17"/>
      <c r="CD684" s="17"/>
      <c r="CE684" s="17"/>
      <c r="CF684" s="17"/>
      <c r="CG684" s="17"/>
      <c r="CH684" s="17"/>
      <c r="CI684" s="17"/>
      <c r="CJ684" s="17"/>
      <c r="CK684" s="17"/>
      <c r="CL684" s="17"/>
    </row>
    <row r="685" spans="19:90" x14ac:dyDescent="0.25"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R685" s="17"/>
      <c r="BS685" s="17"/>
      <c r="BT685" s="17"/>
      <c r="BU685" s="17"/>
      <c r="BV685" s="17"/>
      <c r="BW685" s="17"/>
      <c r="BX685" s="17"/>
      <c r="BY685" s="17"/>
      <c r="BZ685" s="17"/>
      <c r="CA685" s="17"/>
      <c r="CB685" s="17"/>
      <c r="CC685" s="17"/>
      <c r="CD685" s="17"/>
      <c r="CE685" s="17"/>
      <c r="CF685" s="17"/>
      <c r="CG685" s="17"/>
      <c r="CH685" s="17"/>
      <c r="CI685" s="17"/>
      <c r="CJ685" s="17"/>
      <c r="CK685" s="17"/>
      <c r="CL685" s="17"/>
    </row>
    <row r="686" spans="19:90" x14ac:dyDescent="0.25"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A686" s="17"/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</row>
    <row r="687" spans="19:90" x14ac:dyDescent="0.25"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</row>
    <row r="688" spans="19:90" x14ac:dyDescent="0.25"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  <c r="BH688" s="17"/>
      <c r="BI688" s="17"/>
      <c r="BJ688" s="17"/>
      <c r="BK688" s="17"/>
      <c r="BL688" s="17"/>
      <c r="BM688" s="17"/>
      <c r="BN688" s="17"/>
      <c r="BO688" s="17"/>
      <c r="BP688" s="17"/>
      <c r="BQ688" s="17"/>
      <c r="BR688" s="17"/>
      <c r="BS688" s="17"/>
      <c r="BT688" s="17"/>
      <c r="BU688" s="17"/>
      <c r="BV688" s="17"/>
      <c r="BW688" s="17"/>
      <c r="BX688" s="17"/>
      <c r="BY688" s="17"/>
      <c r="BZ688" s="17"/>
      <c r="CA688" s="17"/>
      <c r="CB688" s="17"/>
      <c r="CC688" s="17"/>
      <c r="CD688" s="17"/>
      <c r="CE688" s="17"/>
      <c r="CF688" s="17"/>
      <c r="CG688" s="17"/>
      <c r="CH688" s="17"/>
      <c r="CI688" s="17"/>
      <c r="CJ688" s="17"/>
      <c r="CK688" s="17"/>
      <c r="CL688" s="17"/>
    </row>
    <row r="689" spans="19:90" x14ac:dyDescent="0.25"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R689" s="17"/>
      <c r="BS689" s="17"/>
      <c r="BT689" s="17"/>
      <c r="BU689" s="17"/>
      <c r="BV689" s="17"/>
      <c r="BW689" s="17"/>
      <c r="BX689" s="17"/>
      <c r="BY689" s="17"/>
      <c r="BZ689" s="17"/>
      <c r="CA689" s="17"/>
      <c r="CB689" s="17"/>
      <c r="CC689" s="17"/>
      <c r="CD689" s="17"/>
      <c r="CE689" s="17"/>
      <c r="CF689" s="17"/>
      <c r="CG689" s="17"/>
      <c r="CH689" s="17"/>
      <c r="CI689" s="17"/>
      <c r="CJ689" s="17"/>
      <c r="CK689" s="17"/>
      <c r="CL689" s="17"/>
    </row>
    <row r="690" spans="19:90" x14ac:dyDescent="0.25"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R690" s="17"/>
      <c r="BS690" s="17"/>
      <c r="BT690" s="17"/>
      <c r="BU690" s="17"/>
      <c r="BV690" s="17"/>
      <c r="BW690" s="17"/>
      <c r="BX690" s="17"/>
      <c r="BY690" s="17"/>
      <c r="BZ690" s="17"/>
      <c r="CA690" s="17"/>
      <c r="CB690" s="17"/>
      <c r="CC690" s="17"/>
      <c r="CD690" s="17"/>
      <c r="CE690" s="17"/>
      <c r="CF690" s="17"/>
      <c r="CG690" s="17"/>
      <c r="CH690" s="17"/>
      <c r="CI690" s="17"/>
      <c r="CJ690" s="17"/>
      <c r="CK690" s="17"/>
      <c r="CL690" s="17"/>
    </row>
    <row r="691" spans="19:90" x14ac:dyDescent="0.25"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A691" s="17"/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</row>
    <row r="692" spans="19:90" x14ac:dyDescent="0.25"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</row>
    <row r="693" spans="19:90" x14ac:dyDescent="0.25"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  <c r="BO693" s="17"/>
      <c r="BP693" s="17"/>
      <c r="BQ693" s="17"/>
      <c r="BR693" s="17"/>
      <c r="BS693" s="17"/>
      <c r="BT693" s="17"/>
      <c r="BU693" s="17"/>
      <c r="BV693" s="17"/>
      <c r="BW693" s="17"/>
      <c r="BX693" s="17"/>
      <c r="BY693" s="17"/>
      <c r="BZ693" s="17"/>
      <c r="CA693" s="17"/>
      <c r="CB693" s="17"/>
      <c r="CC693" s="17"/>
      <c r="CD693" s="17"/>
      <c r="CE693" s="17"/>
      <c r="CF693" s="17"/>
      <c r="CG693" s="17"/>
      <c r="CH693" s="17"/>
      <c r="CI693" s="17"/>
      <c r="CJ693" s="17"/>
      <c r="CK693" s="17"/>
      <c r="CL693" s="17"/>
    </row>
    <row r="694" spans="19:90" x14ac:dyDescent="0.25"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7"/>
      <c r="BI694" s="17"/>
      <c r="BJ694" s="17"/>
      <c r="BK694" s="17"/>
      <c r="BL694" s="17"/>
      <c r="BM694" s="17"/>
      <c r="BN694" s="17"/>
      <c r="BO694" s="17"/>
      <c r="BP694" s="17"/>
      <c r="BQ694" s="17"/>
      <c r="BR694" s="17"/>
      <c r="BS694" s="17"/>
      <c r="BT694" s="17"/>
      <c r="BU694" s="17"/>
      <c r="BV694" s="17"/>
      <c r="BW694" s="17"/>
      <c r="BX694" s="17"/>
      <c r="BY694" s="17"/>
      <c r="BZ694" s="17"/>
      <c r="CA694" s="17"/>
      <c r="CB694" s="17"/>
      <c r="CC694" s="17"/>
      <c r="CD694" s="17"/>
      <c r="CE694" s="17"/>
      <c r="CF694" s="17"/>
      <c r="CG694" s="17"/>
      <c r="CH694" s="17"/>
      <c r="CI694" s="17"/>
      <c r="CJ694" s="17"/>
      <c r="CK694" s="17"/>
      <c r="CL694" s="17"/>
    </row>
    <row r="695" spans="19:90" x14ac:dyDescent="0.25"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7"/>
      <c r="BE695" s="17"/>
      <c r="BF695" s="17"/>
      <c r="BG695" s="17"/>
      <c r="BH695" s="17"/>
      <c r="BI695" s="17"/>
      <c r="BJ695" s="17"/>
      <c r="BK695" s="17"/>
      <c r="BL695" s="17"/>
      <c r="BM695" s="17"/>
      <c r="BN695" s="17"/>
      <c r="BO695" s="17"/>
      <c r="BP695" s="17"/>
      <c r="BQ695" s="17"/>
      <c r="BR695" s="17"/>
      <c r="BS695" s="17"/>
      <c r="BT695" s="17"/>
      <c r="BU695" s="17"/>
      <c r="BV695" s="17"/>
      <c r="BW695" s="17"/>
      <c r="BX695" s="17"/>
      <c r="BY695" s="17"/>
      <c r="BZ695" s="17"/>
      <c r="CA695" s="17"/>
      <c r="CB695" s="17"/>
      <c r="CC695" s="17"/>
      <c r="CD695" s="17"/>
      <c r="CE695" s="17"/>
      <c r="CF695" s="17"/>
      <c r="CG695" s="17"/>
      <c r="CH695" s="17"/>
      <c r="CI695" s="17"/>
      <c r="CJ695" s="17"/>
      <c r="CK695" s="17"/>
      <c r="CL695" s="17"/>
    </row>
    <row r="696" spans="19:90" x14ac:dyDescent="0.25"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/>
      <c r="CF696" s="17"/>
      <c r="CG696" s="17"/>
      <c r="CH696" s="17"/>
      <c r="CI696" s="17"/>
      <c r="CJ696" s="17"/>
      <c r="CK696" s="17"/>
      <c r="CL696" s="17"/>
    </row>
    <row r="697" spans="19:90" x14ac:dyDescent="0.25"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/>
      <c r="CF697" s="17"/>
      <c r="CG697" s="17"/>
      <c r="CH697" s="17"/>
      <c r="CI697" s="17"/>
      <c r="CJ697" s="17"/>
      <c r="CK697" s="17"/>
      <c r="CL697" s="17"/>
    </row>
    <row r="698" spans="19:90" x14ac:dyDescent="0.25"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  <c r="BH698" s="17"/>
      <c r="BI698" s="17"/>
      <c r="BJ698" s="17"/>
      <c r="BK698" s="17"/>
      <c r="BL698" s="17"/>
      <c r="BM698" s="17"/>
      <c r="BN698" s="17"/>
      <c r="BO698" s="17"/>
      <c r="BP698" s="17"/>
      <c r="BQ698" s="17"/>
      <c r="BR698" s="17"/>
      <c r="BS698" s="17"/>
      <c r="BT698" s="17"/>
      <c r="BU698" s="17"/>
      <c r="BV698" s="17"/>
      <c r="BW698" s="17"/>
      <c r="BX698" s="17"/>
      <c r="BY698" s="17"/>
      <c r="BZ698" s="17"/>
      <c r="CA698" s="17"/>
      <c r="CB698" s="17"/>
      <c r="CC698" s="17"/>
      <c r="CD698" s="17"/>
      <c r="CE698" s="17"/>
      <c r="CF698" s="17"/>
      <c r="CG698" s="17"/>
      <c r="CH698" s="17"/>
      <c r="CI698" s="17"/>
      <c r="CJ698" s="17"/>
      <c r="CK698" s="17"/>
      <c r="CL698" s="17"/>
    </row>
    <row r="699" spans="19:90" x14ac:dyDescent="0.25"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  <c r="BF699" s="17"/>
      <c r="BG699" s="17"/>
      <c r="BH699" s="17"/>
      <c r="BI699" s="17"/>
      <c r="BJ699" s="17"/>
      <c r="BK699" s="17"/>
      <c r="BL699" s="17"/>
      <c r="BM699" s="17"/>
      <c r="BN699" s="17"/>
      <c r="BO699" s="17"/>
      <c r="BP699" s="17"/>
      <c r="BQ699" s="17"/>
      <c r="BR699" s="17"/>
      <c r="BS699" s="17"/>
      <c r="BT699" s="17"/>
      <c r="BU699" s="17"/>
      <c r="BV699" s="17"/>
      <c r="BW699" s="17"/>
      <c r="BX699" s="17"/>
      <c r="BY699" s="17"/>
      <c r="BZ699" s="17"/>
      <c r="CA699" s="17"/>
      <c r="CB699" s="17"/>
      <c r="CC699" s="17"/>
      <c r="CD699" s="17"/>
      <c r="CE699" s="17"/>
      <c r="CF699" s="17"/>
      <c r="CG699" s="17"/>
      <c r="CH699" s="17"/>
      <c r="CI699" s="17"/>
      <c r="CJ699" s="17"/>
      <c r="CK699" s="17"/>
      <c r="CL699" s="17"/>
    </row>
    <row r="700" spans="19:90" x14ac:dyDescent="0.25"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R700" s="17"/>
      <c r="BS700" s="17"/>
      <c r="BT700" s="17"/>
      <c r="BU700" s="17"/>
      <c r="BV700" s="17"/>
      <c r="BW700" s="17"/>
      <c r="BX700" s="17"/>
      <c r="BY700" s="17"/>
      <c r="BZ700" s="17"/>
      <c r="CA700" s="17"/>
      <c r="CB700" s="17"/>
      <c r="CC700" s="17"/>
      <c r="CD700" s="17"/>
      <c r="CE700" s="17"/>
      <c r="CF700" s="17"/>
      <c r="CG700" s="17"/>
      <c r="CH700" s="17"/>
      <c r="CI700" s="17"/>
      <c r="CJ700" s="17"/>
      <c r="CK700" s="17"/>
      <c r="CL700" s="17"/>
    </row>
    <row r="701" spans="19:90" x14ac:dyDescent="0.25"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/>
      <c r="CF701" s="17"/>
      <c r="CG701" s="17"/>
      <c r="CH701" s="17"/>
      <c r="CI701" s="17"/>
      <c r="CJ701" s="17"/>
      <c r="CK701" s="17"/>
      <c r="CL701" s="17"/>
    </row>
    <row r="702" spans="19:90" x14ac:dyDescent="0.25"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/>
      <c r="CF702" s="17"/>
      <c r="CG702" s="17"/>
      <c r="CH702" s="17"/>
      <c r="CI702" s="17"/>
      <c r="CJ702" s="17"/>
      <c r="CK702" s="17"/>
      <c r="CL702" s="17"/>
    </row>
    <row r="703" spans="19:90" x14ac:dyDescent="0.25"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R703" s="17"/>
      <c r="BS703" s="17"/>
      <c r="BT703" s="17"/>
      <c r="BU703" s="17"/>
      <c r="BV703" s="17"/>
      <c r="BW703" s="17"/>
      <c r="BX703" s="17"/>
      <c r="BY703" s="17"/>
      <c r="BZ703" s="17"/>
      <c r="CA703" s="17"/>
      <c r="CB703" s="17"/>
      <c r="CC703" s="17"/>
      <c r="CD703" s="17"/>
      <c r="CE703" s="17"/>
      <c r="CF703" s="17"/>
      <c r="CG703" s="17"/>
      <c r="CH703" s="17"/>
      <c r="CI703" s="17"/>
      <c r="CJ703" s="17"/>
      <c r="CK703" s="17"/>
      <c r="CL703" s="17"/>
    </row>
    <row r="704" spans="19:90" x14ac:dyDescent="0.25"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7"/>
      <c r="BE704" s="17"/>
      <c r="BF704" s="17"/>
      <c r="BG704" s="17"/>
      <c r="BH704" s="17"/>
      <c r="BI704" s="17"/>
      <c r="BJ704" s="17"/>
      <c r="BK704" s="17"/>
      <c r="BL704" s="17"/>
      <c r="BM704" s="17"/>
      <c r="BN704" s="17"/>
      <c r="BO704" s="17"/>
      <c r="BP704" s="17"/>
      <c r="BQ704" s="17"/>
      <c r="BR704" s="17"/>
      <c r="BS704" s="17"/>
      <c r="BT704" s="17"/>
      <c r="BU704" s="17"/>
      <c r="BV704" s="17"/>
      <c r="BW704" s="17"/>
      <c r="BX704" s="17"/>
      <c r="BY704" s="17"/>
      <c r="BZ704" s="17"/>
      <c r="CA704" s="17"/>
      <c r="CB704" s="17"/>
      <c r="CC704" s="17"/>
      <c r="CD704" s="17"/>
      <c r="CE704" s="17"/>
      <c r="CF704" s="17"/>
      <c r="CG704" s="17"/>
      <c r="CH704" s="17"/>
      <c r="CI704" s="17"/>
      <c r="CJ704" s="17"/>
      <c r="CK704" s="17"/>
      <c r="CL704" s="17"/>
    </row>
    <row r="705" spans="19:90" x14ac:dyDescent="0.25"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  <c r="BO705" s="17"/>
      <c r="BP705" s="17"/>
      <c r="BQ705" s="17"/>
      <c r="BR705" s="17"/>
      <c r="BS705" s="17"/>
      <c r="BT705" s="17"/>
      <c r="BU705" s="17"/>
      <c r="BV705" s="17"/>
      <c r="BW705" s="17"/>
      <c r="BX705" s="17"/>
      <c r="BY705" s="17"/>
      <c r="BZ705" s="17"/>
      <c r="CA705" s="17"/>
      <c r="CB705" s="17"/>
      <c r="CC705" s="17"/>
      <c r="CD705" s="17"/>
      <c r="CE705" s="17"/>
      <c r="CF705" s="17"/>
      <c r="CG705" s="17"/>
      <c r="CH705" s="17"/>
      <c r="CI705" s="17"/>
      <c r="CJ705" s="17"/>
      <c r="CK705" s="17"/>
      <c r="CL705" s="17"/>
    </row>
    <row r="706" spans="19:90" x14ac:dyDescent="0.25"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/>
      <c r="CF706" s="17"/>
      <c r="CG706" s="17"/>
      <c r="CH706" s="17"/>
      <c r="CI706" s="17"/>
      <c r="CJ706" s="17"/>
      <c r="CK706" s="17"/>
      <c r="CL706" s="17"/>
    </row>
    <row r="707" spans="19:90" x14ac:dyDescent="0.25"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/>
      <c r="CF707" s="17"/>
      <c r="CG707" s="17"/>
      <c r="CH707" s="17"/>
      <c r="CI707" s="17"/>
      <c r="CJ707" s="17"/>
      <c r="CK707" s="17"/>
      <c r="CL707" s="17"/>
    </row>
    <row r="708" spans="19:90" x14ac:dyDescent="0.25"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R708" s="17"/>
      <c r="BS708" s="17"/>
      <c r="BT708" s="17"/>
      <c r="BU708" s="17"/>
      <c r="BV708" s="17"/>
      <c r="BW708" s="17"/>
      <c r="BX708" s="17"/>
      <c r="BY708" s="17"/>
      <c r="BZ708" s="17"/>
      <c r="CA708" s="17"/>
      <c r="CB708" s="17"/>
      <c r="CC708" s="17"/>
      <c r="CD708" s="17"/>
      <c r="CE708" s="17"/>
      <c r="CF708" s="17"/>
      <c r="CG708" s="17"/>
      <c r="CH708" s="17"/>
      <c r="CI708" s="17"/>
      <c r="CJ708" s="17"/>
      <c r="CK708" s="17"/>
      <c r="CL708" s="17"/>
    </row>
    <row r="709" spans="19:90" x14ac:dyDescent="0.25"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  <c r="BT709" s="17"/>
      <c r="BU709" s="17"/>
      <c r="BV709" s="17"/>
      <c r="BW709" s="17"/>
      <c r="BX709" s="17"/>
      <c r="BY709" s="17"/>
      <c r="BZ709" s="17"/>
      <c r="CA709" s="17"/>
      <c r="CB709" s="17"/>
      <c r="CC709" s="17"/>
      <c r="CD709" s="17"/>
      <c r="CE709" s="17"/>
      <c r="CF709" s="17"/>
      <c r="CG709" s="17"/>
      <c r="CH709" s="17"/>
      <c r="CI709" s="17"/>
      <c r="CJ709" s="17"/>
      <c r="CK709" s="17"/>
      <c r="CL709" s="17"/>
    </row>
    <row r="710" spans="19:90" x14ac:dyDescent="0.25"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  <c r="BI710" s="17"/>
      <c r="BJ710" s="17"/>
      <c r="BK710" s="17"/>
      <c r="BL710" s="17"/>
      <c r="BM710" s="17"/>
      <c r="BN710" s="17"/>
      <c r="BO710" s="17"/>
      <c r="BP710" s="17"/>
      <c r="BQ710" s="17"/>
      <c r="BR710" s="17"/>
      <c r="BS710" s="17"/>
      <c r="BT710" s="17"/>
      <c r="BU710" s="17"/>
      <c r="BV710" s="17"/>
      <c r="BW710" s="17"/>
      <c r="BX710" s="17"/>
      <c r="BY710" s="17"/>
      <c r="BZ710" s="17"/>
      <c r="CA710" s="17"/>
      <c r="CB710" s="17"/>
      <c r="CC710" s="17"/>
      <c r="CD710" s="17"/>
      <c r="CE710" s="17"/>
      <c r="CF710" s="17"/>
      <c r="CG710" s="17"/>
      <c r="CH710" s="17"/>
      <c r="CI710" s="17"/>
      <c r="CJ710" s="17"/>
      <c r="CK710" s="17"/>
      <c r="CL710" s="17"/>
    </row>
    <row r="711" spans="19:90" x14ac:dyDescent="0.25"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/>
      <c r="CF711" s="17"/>
      <c r="CG711" s="17"/>
      <c r="CH711" s="17"/>
      <c r="CI711" s="17"/>
      <c r="CJ711" s="17"/>
      <c r="CK711" s="17"/>
      <c r="CL711" s="17"/>
    </row>
    <row r="712" spans="19:90" x14ac:dyDescent="0.25"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/>
      <c r="CF712" s="17"/>
      <c r="CG712" s="17"/>
      <c r="CH712" s="17"/>
      <c r="CI712" s="17"/>
      <c r="CJ712" s="17"/>
      <c r="CK712" s="17"/>
      <c r="CL712" s="17"/>
    </row>
    <row r="713" spans="19:90" x14ac:dyDescent="0.25"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R713" s="17"/>
      <c r="BS713" s="17"/>
      <c r="BT713" s="17"/>
      <c r="BU713" s="17"/>
      <c r="BV713" s="17"/>
      <c r="BW713" s="17"/>
      <c r="BX713" s="17"/>
      <c r="BY713" s="17"/>
      <c r="BZ713" s="17"/>
      <c r="CA713" s="17"/>
      <c r="CB713" s="17"/>
      <c r="CC713" s="17"/>
      <c r="CD713" s="17"/>
      <c r="CE713" s="17"/>
      <c r="CF713" s="17"/>
      <c r="CG713" s="17"/>
      <c r="CH713" s="17"/>
      <c r="CI713" s="17"/>
      <c r="CJ713" s="17"/>
      <c r="CK713" s="17"/>
      <c r="CL713" s="17"/>
    </row>
    <row r="714" spans="19:90" x14ac:dyDescent="0.25"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R714" s="17"/>
      <c r="BS714" s="17"/>
      <c r="BT714" s="17"/>
      <c r="BU714" s="17"/>
      <c r="BV714" s="17"/>
      <c r="BW714" s="17"/>
      <c r="BX714" s="17"/>
      <c r="BY714" s="17"/>
      <c r="BZ714" s="17"/>
      <c r="CA714" s="17"/>
      <c r="CB714" s="17"/>
      <c r="CC714" s="17"/>
      <c r="CD714" s="17"/>
      <c r="CE714" s="17"/>
      <c r="CF714" s="17"/>
      <c r="CG714" s="17"/>
      <c r="CH714" s="17"/>
      <c r="CI714" s="17"/>
      <c r="CJ714" s="17"/>
      <c r="CK714" s="17"/>
      <c r="CL714" s="17"/>
    </row>
    <row r="715" spans="19:90" x14ac:dyDescent="0.25"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R715" s="17"/>
      <c r="BS715" s="17"/>
      <c r="BT715" s="17"/>
      <c r="BU715" s="17"/>
      <c r="BV715" s="17"/>
      <c r="BW715" s="17"/>
      <c r="BX715" s="17"/>
      <c r="BY715" s="17"/>
      <c r="BZ715" s="17"/>
      <c r="CA715" s="17"/>
      <c r="CB715" s="17"/>
      <c r="CC715" s="17"/>
      <c r="CD715" s="17"/>
      <c r="CE715" s="17"/>
      <c r="CF715" s="17"/>
      <c r="CG715" s="17"/>
      <c r="CH715" s="17"/>
      <c r="CI715" s="17"/>
      <c r="CJ715" s="17"/>
      <c r="CK715" s="17"/>
      <c r="CL715" s="17"/>
    </row>
    <row r="716" spans="19:90" x14ac:dyDescent="0.25"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/>
      <c r="CF716" s="17"/>
      <c r="CG716" s="17"/>
      <c r="CH716" s="17"/>
      <c r="CI716" s="17"/>
      <c r="CJ716" s="17"/>
      <c r="CK716" s="17"/>
      <c r="CL716" s="17"/>
    </row>
    <row r="717" spans="19:90" x14ac:dyDescent="0.25"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/>
      <c r="CF717" s="17"/>
      <c r="CG717" s="17"/>
      <c r="CH717" s="17"/>
      <c r="CI717" s="17"/>
      <c r="CJ717" s="17"/>
      <c r="CK717" s="17"/>
      <c r="CL717" s="17"/>
    </row>
    <row r="718" spans="19:90" x14ac:dyDescent="0.25"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R718" s="17"/>
      <c r="BS718" s="17"/>
      <c r="BT718" s="17"/>
      <c r="BU718" s="17"/>
      <c r="BV718" s="17"/>
      <c r="BW718" s="17"/>
      <c r="BX718" s="17"/>
      <c r="BY718" s="17"/>
      <c r="BZ718" s="17"/>
      <c r="CA718" s="17"/>
      <c r="CB718" s="17"/>
      <c r="CC718" s="17"/>
      <c r="CD718" s="17"/>
      <c r="CE718" s="17"/>
      <c r="CF718" s="17"/>
      <c r="CG718" s="17"/>
      <c r="CH718" s="17"/>
      <c r="CI718" s="17"/>
      <c r="CJ718" s="17"/>
      <c r="CK718" s="17"/>
      <c r="CL718" s="17"/>
    </row>
    <row r="719" spans="19:90" x14ac:dyDescent="0.25"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7"/>
      <c r="BE719" s="17"/>
      <c r="BF719" s="17"/>
      <c r="BG719" s="17"/>
      <c r="BH719" s="17"/>
      <c r="BI719" s="17"/>
      <c r="BJ719" s="17"/>
      <c r="BK719" s="17"/>
      <c r="BL719" s="17"/>
      <c r="BM719" s="17"/>
      <c r="BN719" s="17"/>
      <c r="BO719" s="17"/>
      <c r="BP719" s="17"/>
      <c r="BQ719" s="17"/>
      <c r="BR719" s="17"/>
      <c r="BS719" s="17"/>
      <c r="BT719" s="17"/>
      <c r="BU719" s="17"/>
      <c r="BV719" s="17"/>
      <c r="BW719" s="17"/>
      <c r="BX719" s="17"/>
      <c r="BY719" s="17"/>
      <c r="BZ719" s="17"/>
      <c r="CA719" s="17"/>
      <c r="CB719" s="17"/>
      <c r="CC719" s="17"/>
      <c r="CD719" s="17"/>
      <c r="CE719" s="17"/>
      <c r="CF719" s="17"/>
      <c r="CG719" s="17"/>
      <c r="CH719" s="17"/>
      <c r="CI719" s="17"/>
      <c r="CJ719" s="17"/>
      <c r="CK719" s="17"/>
      <c r="CL719" s="17"/>
    </row>
    <row r="720" spans="19:90" x14ac:dyDescent="0.25"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  <c r="BI720" s="17"/>
      <c r="BJ720" s="17"/>
      <c r="BK720" s="17"/>
      <c r="BL720" s="17"/>
      <c r="BM720" s="17"/>
      <c r="BN720" s="17"/>
      <c r="BO720" s="17"/>
      <c r="BP720" s="17"/>
      <c r="BQ720" s="17"/>
      <c r="BR720" s="17"/>
      <c r="BS720" s="17"/>
      <c r="BT720" s="17"/>
      <c r="BU720" s="17"/>
      <c r="BV720" s="17"/>
      <c r="BW720" s="17"/>
      <c r="BX720" s="17"/>
      <c r="BY720" s="17"/>
      <c r="BZ720" s="17"/>
      <c r="CA720" s="17"/>
      <c r="CB720" s="17"/>
      <c r="CC720" s="17"/>
      <c r="CD720" s="17"/>
      <c r="CE720" s="17"/>
      <c r="CF720" s="17"/>
      <c r="CG720" s="17"/>
      <c r="CH720" s="17"/>
      <c r="CI720" s="17"/>
      <c r="CJ720" s="17"/>
      <c r="CK720" s="17"/>
      <c r="CL720" s="17"/>
    </row>
    <row r="721" spans="19:90" x14ac:dyDescent="0.25"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/>
      <c r="CF721" s="17"/>
      <c r="CG721" s="17"/>
      <c r="CH721" s="17"/>
      <c r="CI721" s="17"/>
      <c r="CJ721" s="17"/>
      <c r="CK721" s="17"/>
      <c r="CL721" s="17"/>
    </row>
    <row r="722" spans="19:90" x14ac:dyDescent="0.25"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/>
      <c r="CF722" s="17"/>
      <c r="CG722" s="17"/>
      <c r="CH722" s="17"/>
      <c r="CI722" s="17"/>
      <c r="CJ722" s="17"/>
      <c r="CK722" s="17"/>
      <c r="CL722" s="17"/>
    </row>
    <row r="723" spans="19:90" x14ac:dyDescent="0.25"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7"/>
      <c r="BE723" s="17"/>
      <c r="BF723" s="17"/>
      <c r="BG723" s="17"/>
      <c r="BH723" s="17"/>
      <c r="BI723" s="17"/>
      <c r="BJ723" s="17"/>
      <c r="BK723" s="17"/>
      <c r="BL723" s="17"/>
      <c r="BM723" s="17"/>
      <c r="BN723" s="17"/>
      <c r="BO723" s="17"/>
      <c r="BP723" s="17"/>
      <c r="BQ723" s="17"/>
      <c r="BR723" s="17"/>
      <c r="BS723" s="17"/>
      <c r="BT723" s="17"/>
      <c r="BU723" s="17"/>
      <c r="BV723" s="17"/>
      <c r="BW723" s="17"/>
      <c r="BX723" s="17"/>
      <c r="BY723" s="17"/>
      <c r="BZ723" s="17"/>
      <c r="CA723" s="17"/>
      <c r="CB723" s="17"/>
      <c r="CC723" s="17"/>
      <c r="CD723" s="17"/>
      <c r="CE723" s="17"/>
      <c r="CF723" s="17"/>
      <c r="CG723" s="17"/>
      <c r="CH723" s="17"/>
      <c r="CI723" s="17"/>
      <c r="CJ723" s="17"/>
      <c r="CK723" s="17"/>
      <c r="CL723" s="17"/>
    </row>
    <row r="724" spans="19:90" x14ac:dyDescent="0.25"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R724" s="17"/>
      <c r="BS724" s="17"/>
      <c r="BT724" s="17"/>
      <c r="BU724" s="17"/>
      <c r="BV724" s="17"/>
      <c r="BW724" s="17"/>
      <c r="BX724" s="17"/>
      <c r="BY724" s="17"/>
      <c r="BZ724" s="17"/>
      <c r="CA724" s="17"/>
      <c r="CB724" s="17"/>
      <c r="CC724" s="17"/>
      <c r="CD724" s="17"/>
      <c r="CE724" s="17"/>
      <c r="CF724" s="17"/>
      <c r="CG724" s="17"/>
      <c r="CH724" s="17"/>
      <c r="CI724" s="17"/>
      <c r="CJ724" s="17"/>
      <c r="CK724" s="17"/>
      <c r="CL724" s="17"/>
    </row>
    <row r="725" spans="19:90" x14ac:dyDescent="0.25"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7"/>
      <c r="BE725" s="17"/>
      <c r="BF725" s="17"/>
      <c r="BG725" s="17"/>
      <c r="BH725" s="17"/>
      <c r="BI725" s="17"/>
      <c r="BJ725" s="17"/>
      <c r="BK725" s="17"/>
      <c r="BL725" s="17"/>
      <c r="BM725" s="17"/>
      <c r="BN725" s="17"/>
      <c r="BO725" s="17"/>
      <c r="BP725" s="17"/>
      <c r="BQ725" s="17"/>
      <c r="BR725" s="17"/>
      <c r="BS725" s="17"/>
      <c r="BT725" s="17"/>
      <c r="BU725" s="17"/>
      <c r="BV725" s="17"/>
      <c r="BW725" s="17"/>
      <c r="BX725" s="17"/>
      <c r="BY725" s="17"/>
      <c r="BZ725" s="17"/>
      <c r="CA725" s="17"/>
      <c r="CB725" s="17"/>
      <c r="CC725" s="17"/>
      <c r="CD725" s="17"/>
      <c r="CE725" s="17"/>
      <c r="CF725" s="17"/>
      <c r="CG725" s="17"/>
      <c r="CH725" s="17"/>
      <c r="CI725" s="17"/>
      <c r="CJ725" s="17"/>
      <c r="CK725" s="17"/>
      <c r="CL725" s="17"/>
    </row>
    <row r="726" spans="19:90" x14ac:dyDescent="0.25"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/>
      <c r="CF726" s="17"/>
      <c r="CG726" s="17"/>
      <c r="CH726" s="17"/>
      <c r="CI726" s="17"/>
      <c r="CJ726" s="17"/>
      <c r="CK726" s="17"/>
      <c r="CL726" s="17"/>
    </row>
    <row r="727" spans="19:90" x14ac:dyDescent="0.25"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/>
      <c r="CF727" s="17"/>
      <c r="CG727" s="17"/>
      <c r="CH727" s="17"/>
      <c r="CI727" s="17"/>
      <c r="CJ727" s="17"/>
      <c r="CK727" s="17"/>
      <c r="CL727" s="17"/>
    </row>
    <row r="728" spans="19:90" x14ac:dyDescent="0.25"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  <c r="BI728" s="17"/>
      <c r="BJ728" s="17"/>
      <c r="BK728" s="17"/>
      <c r="BL728" s="17"/>
      <c r="BM728" s="17"/>
      <c r="BN728" s="17"/>
      <c r="BO728" s="17"/>
      <c r="BP728" s="17"/>
      <c r="BQ728" s="17"/>
      <c r="BR728" s="17"/>
      <c r="BS728" s="17"/>
      <c r="BT728" s="17"/>
      <c r="BU728" s="17"/>
      <c r="BV728" s="17"/>
      <c r="BW728" s="17"/>
      <c r="BX728" s="17"/>
      <c r="BY728" s="17"/>
      <c r="BZ728" s="17"/>
      <c r="CA728" s="17"/>
      <c r="CB728" s="17"/>
      <c r="CC728" s="17"/>
      <c r="CD728" s="17"/>
      <c r="CE728" s="17"/>
      <c r="CF728" s="17"/>
      <c r="CG728" s="17"/>
      <c r="CH728" s="17"/>
      <c r="CI728" s="17"/>
      <c r="CJ728" s="17"/>
      <c r="CK728" s="17"/>
      <c r="CL728" s="17"/>
    </row>
    <row r="729" spans="19:90" x14ac:dyDescent="0.25"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R729" s="17"/>
      <c r="BS729" s="17"/>
      <c r="BT729" s="17"/>
      <c r="BU729" s="17"/>
      <c r="BV729" s="17"/>
      <c r="BW729" s="17"/>
      <c r="BX729" s="17"/>
      <c r="BY729" s="17"/>
      <c r="BZ729" s="17"/>
      <c r="CA729" s="17"/>
      <c r="CB729" s="17"/>
      <c r="CC729" s="17"/>
      <c r="CD729" s="17"/>
      <c r="CE729" s="17"/>
      <c r="CF729" s="17"/>
      <c r="CG729" s="17"/>
      <c r="CH729" s="17"/>
      <c r="CI729" s="17"/>
      <c r="CJ729" s="17"/>
      <c r="CK729" s="17"/>
      <c r="CL729" s="17"/>
    </row>
    <row r="730" spans="19:90" x14ac:dyDescent="0.25"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  <c r="BI730" s="17"/>
      <c r="BJ730" s="17"/>
      <c r="BK730" s="17"/>
      <c r="BL730" s="17"/>
      <c r="BM730" s="17"/>
      <c r="BN730" s="17"/>
      <c r="BO730" s="17"/>
      <c r="BP730" s="17"/>
      <c r="BQ730" s="17"/>
      <c r="BR730" s="17"/>
      <c r="BS730" s="17"/>
      <c r="BT730" s="17"/>
      <c r="BU730" s="17"/>
      <c r="BV730" s="17"/>
      <c r="BW730" s="17"/>
      <c r="BX730" s="17"/>
      <c r="BY730" s="17"/>
      <c r="BZ730" s="17"/>
      <c r="CA730" s="17"/>
      <c r="CB730" s="17"/>
      <c r="CC730" s="17"/>
      <c r="CD730" s="17"/>
      <c r="CE730" s="17"/>
      <c r="CF730" s="17"/>
      <c r="CG730" s="17"/>
      <c r="CH730" s="17"/>
      <c r="CI730" s="17"/>
      <c r="CJ730" s="17"/>
      <c r="CK730" s="17"/>
      <c r="CL730" s="17"/>
    </row>
    <row r="731" spans="19:90" x14ac:dyDescent="0.25"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/>
      <c r="CF731" s="17"/>
      <c r="CG731" s="17"/>
      <c r="CH731" s="17"/>
      <c r="CI731" s="17"/>
      <c r="CJ731" s="17"/>
      <c r="CK731" s="17"/>
      <c r="CL731" s="17"/>
    </row>
    <row r="732" spans="19:90" x14ac:dyDescent="0.25"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/>
      <c r="CF732" s="17"/>
      <c r="CG732" s="17"/>
      <c r="CH732" s="17"/>
      <c r="CI732" s="17"/>
      <c r="CJ732" s="17"/>
      <c r="CK732" s="17"/>
      <c r="CL732" s="17"/>
    </row>
    <row r="733" spans="19:90" x14ac:dyDescent="0.25"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7"/>
      <c r="BE733" s="17"/>
      <c r="BF733" s="17"/>
      <c r="BG733" s="17"/>
      <c r="BH733" s="17"/>
      <c r="BI733" s="17"/>
      <c r="BJ733" s="17"/>
      <c r="BK733" s="17"/>
      <c r="BL733" s="17"/>
      <c r="BM733" s="17"/>
      <c r="BN733" s="17"/>
      <c r="BO733" s="17"/>
      <c r="BP733" s="17"/>
      <c r="BQ733" s="17"/>
      <c r="BR733" s="17"/>
      <c r="BS733" s="17"/>
      <c r="BT733" s="17"/>
      <c r="BU733" s="17"/>
      <c r="BV733" s="17"/>
      <c r="BW733" s="17"/>
      <c r="BX733" s="17"/>
      <c r="BY733" s="17"/>
      <c r="BZ733" s="17"/>
      <c r="CA733" s="17"/>
      <c r="CB733" s="17"/>
      <c r="CC733" s="17"/>
      <c r="CD733" s="17"/>
      <c r="CE733" s="17"/>
      <c r="CF733" s="17"/>
      <c r="CG733" s="17"/>
      <c r="CH733" s="17"/>
      <c r="CI733" s="17"/>
      <c r="CJ733" s="17"/>
      <c r="CK733" s="17"/>
      <c r="CL733" s="17"/>
    </row>
    <row r="734" spans="19:90" x14ac:dyDescent="0.25"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  <c r="BI734" s="17"/>
      <c r="BJ734" s="17"/>
      <c r="BK734" s="17"/>
      <c r="BL734" s="17"/>
      <c r="BM734" s="17"/>
      <c r="BN734" s="17"/>
      <c r="BO734" s="17"/>
      <c r="BP734" s="17"/>
      <c r="BQ734" s="17"/>
      <c r="BR734" s="17"/>
      <c r="BS734" s="17"/>
      <c r="BT734" s="17"/>
      <c r="BU734" s="17"/>
      <c r="BV734" s="17"/>
      <c r="BW734" s="17"/>
      <c r="BX734" s="17"/>
      <c r="BY734" s="17"/>
      <c r="BZ734" s="17"/>
      <c r="CA734" s="17"/>
      <c r="CB734" s="17"/>
      <c r="CC734" s="17"/>
      <c r="CD734" s="17"/>
      <c r="CE734" s="17"/>
      <c r="CF734" s="17"/>
      <c r="CG734" s="17"/>
      <c r="CH734" s="17"/>
      <c r="CI734" s="17"/>
      <c r="CJ734" s="17"/>
      <c r="CK734" s="17"/>
      <c r="CL734" s="17"/>
    </row>
    <row r="735" spans="19:90" x14ac:dyDescent="0.25"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  <c r="BO735" s="17"/>
      <c r="BP735" s="17"/>
      <c r="BQ735" s="17"/>
      <c r="BR735" s="17"/>
      <c r="BS735" s="17"/>
      <c r="BT735" s="17"/>
      <c r="BU735" s="17"/>
      <c r="BV735" s="17"/>
      <c r="BW735" s="17"/>
      <c r="BX735" s="17"/>
      <c r="BY735" s="17"/>
      <c r="BZ735" s="17"/>
      <c r="CA735" s="17"/>
      <c r="CB735" s="17"/>
      <c r="CC735" s="17"/>
      <c r="CD735" s="17"/>
      <c r="CE735" s="17"/>
      <c r="CF735" s="17"/>
      <c r="CG735" s="17"/>
      <c r="CH735" s="17"/>
      <c r="CI735" s="17"/>
      <c r="CJ735" s="17"/>
      <c r="CK735" s="17"/>
      <c r="CL735" s="17"/>
    </row>
    <row r="736" spans="19:90" x14ac:dyDescent="0.25"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</row>
    <row r="737" spans="19:90" x14ac:dyDescent="0.25"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</row>
    <row r="738" spans="19:90" x14ac:dyDescent="0.25"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A738" s="17"/>
      <c r="CB738" s="17"/>
      <c r="CC738" s="17"/>
      <c r="CD738" s="17"/>
      <c r="CE738" s="17"/>
      <c r="CF738" s="17"/>
      <c r="CG738" s="17"/>
      <c r="CH738" s="17"/>
      <c r="CI738" s="17"/>
      <c r="CJ738" s="17"/>
      <c r="CK738" s="17"/>
      <c r="CL738" s="17"/>
    </row>
    <row r="739" spans="19:90" x14ac:dyDescent="0.25"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7"/>
      <c r="CB739" s="17"/>
      <c r="CC739" s="17"/>
      <c r="CD739" s="17"/>
      <c r="CE739" s="17"/>
      <c r="CF739" s="17"/>
      <c r="CG739" s="17"/>
      <c r="CH739" s="17"/>
      <c r="CI739" s="17"/>
      <c r="CJ739" s="17"/>
      <c r="CK739" s="17"/>
      <c r="CL739" s="17"/>
    </row>
    <row r="740" spans="19:90" x14ac:dyDescent="0.25"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  <c r="BO740" s="17"/>
      <c r="BP740" s="17"/>
      <c r="BQ740" s="17"/>
      <c r="BR740" s="17"/>
      <c r="BS740" s="17"/>
      <c r="BT740" s="17"/>
      <c r="BU740" s="17"/>
      <c r="BV740" s="17"/>
      <c r="BW740" s="17"/>
      <c r="BX740" s="17"/>
      <c r="BY740" s="17"/>
      <c r="BZ740" s="17"/>
      <c r="CA740" s="17"/>
      <c r="CB740" s="17"/>
      <c r="CC740" s="17"/>
      <c r="CD740" s="17"/>
      <c r="CE740" s="17"/>
      <c r="CF740" s="17"/>
      <c r="CG740" s="17"/>
      <c r="CH740" s="17"/>
      <c r="CI740" s="17"/>
      <c r="CJ740" s="17"/>
      <c r="CK740" s="17"/>
      <c r="CL740" s="17"/>
    </row>
    <row r="741" spans="19:90" x14ac:dyDescent="0.25"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</row>
    <row r="742" spans="19:90" x14ac:dyDescent="0.25"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</row>
    <row r="743" spans="19:90" x14ac:dyDescent="0.25"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  <c r="BO743" s="17"/>
      <c r="BP743" s="17"/>
      <c r="BQ743" s="17"/>
      <c r="BR743" s="17"/>
      <c r="BS743" s="17"/>
      <c r="BT743" s="17"/>
      <c r="BU743" s="17"/>
      <c r="BV743" s="17"/>
      <c r="BW743" s="17"/>
      <c r="BX743" s="17"/>
      <c r="BY743" s="17"/>
      <c r="BZ743" s="17"/>
      <c r="CA743" s="17"/>
      <c r="CB743" s="17"/>
      <c r="CC743" s="17"/>
      <c r="CD743" s="17"/>
      <c r="CE743" s="17"/>
      <c r="CF743" s="17"/>
      <c r="CG743" s="17"/>
      <c r="CH743" s="17"/>
      <c r="CI743" s="17"/>
      <c r="CJ743" s="17"/>
      <c r="CK743" s="17"/>
      <c r="CL743" s="17"/>
    </row>
    <row r="744" spans="19:90" x14ac:dyDescent="0.25"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  <c r="BI744" s="17"/>
      <c r="BJ744" s="17"/>
      <c r="BK744" s="17"/>
      <c r="BL744" s="17"/>
      <c r="BM744" s="17"/>
      <c r="BN744" s="17"/>
      <c r="BO744" s="17"/>
      <c r="BP744" s="17"/>
      <c r="BQ744" s="17"/>
      <c r="BR744" s="17"/>
      <c r="BS744" s="17"/>
      <c r="BT744" s="17"/>
      <c r="BU744" s="17"/>
      <c r="BV744" s="17"/>
      <c r="BW744" s="17"/>
      <c r="BX744" s="17"/>
      <c r="BY744" s="17"/>
      <c r="BZ744" s="17"/>
      <c r="CA744" s="17"/>
      <c r="CB744" s="17"/>
      <c r="CC744" s="17"/>
      <c r="CD744" s="17"/>
      <c r="CE744" s="17"/>
      <c r="CF744" s="17"/>
      <c r="CG744" s="17"/>
      <c r="CH744" s="17"/>
      <c r="CI744" s="17"/>
      <c r="CJ744" s="17"/>
      <c r="CK744" s="17"/>
      <c r="CL744" s="17"/>
    </row>
    <row r="745" spans="19:90" x14ac:dyDescent="0.25"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  <c r="BI745" s="17"/>
      <c r="BJ745" s="17"/>
      <c r="BK745" s="17"/>
      <c r="BL745" s="17"/>
      <c r="BM745" s="17"/>
      <c r="BN745" s="17"/>
      <c r="BO745" s="17"/>
      <c r="BP745" s="17"/>
      <c r="BQ745" s="17"/>
      <c r="BR745" s="17"/>
      <c r="BS745" s="17"/>
      <c r="BT745" s="17"/>
      <c r="BU745" s="17"/>
      <c r="BV745" s="17"/>
      <c r="BW745" s="17"/>
      <c r="BX745" s="17"/>
      <c r="BY745" s="17"/>
      <c r="BZ745" s="17"/>
      <c r="CA745" s="17"/>
      <c r="CB745" s="17"/>
      <c r="CC745" s="17"/>
      <c r="CD745" s="17"/>
      <c r="CE745" s="17"/>
      <c r="CF745" s="17"/>
      <c r="CG745" s="17"/>
      <c r="CH745" s="17"/>
      <c r="CI745" s="17"/>
      <c r="CJ745" s="17"/>
      <c r="CK745" s="17"/>
      <c r="CL745" s="17"/>
    </row>
    <row r="746" spans="19:90" x14ac:dyDescent="0.25"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/>
      <c r="CF746" s="17"/>
      <c r="CG746" s="17"/>
      <c r="CH746" s="17"/>
      <c r="CI746" s="17"/>
      <c r="CJ746" s="17"/>
      <c r="CK746" s="17"/>
      <c r="CL746" s="17"/>
    </row>
    <row r="747" spans="19:90" x14ac:dyDescent="0.25"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/>
      <c r="CF747" s="17"/>
      <c r="CG747" s="17"/>
      <c r="CH747" s="17"/>
      <c r="CI747" s="17"/>
      <c r="CJ747" s="17"/>
      <c r="CK747" s="17"/>
      <c r="CL747" s="17"/>
    </row>
    <row r="748" spans="19:90" x14ac:dyDescent="0.25"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  <c r="BI748" s="17"/>
      <c r="BJ748" s="17"/>
      <c r="BK748" s="17"/>
      <c r="BL748" s="17"/>
      <c r="BM748" s="17"/>
      <c r="BN748" s="17"/>
      <c r="BO748" s="17"/>
      <c r="BP748" s="17"/>
      <c r="BQ748" s="17"/>
      <c r="BR748" s="17"/>
      <c r="BS748" s="17"/>
      <c r="BT748" s="17"/>
      <c r="BU748" s="17"/>
      <c r="BV748" s="17"/>
      <c r="BW748" s="17"/>
      <c r="BX748" s="17"/>
      <c r="BY748" s="17"/>
      <c r="BZ748" s="17"/>
      <c r="CA748" s="17"/>
      <c r="CB748" s="17"/>
      <c r="CC748" s="17"/>
      <c r="CD748" s="17"/>
      <c r="CE748" s="17"/>
      <c r="CF748" s="17"/>
      <c r="CG748" s="17"/>
      <c r="CH748" s="17"/>
      <c r="CI748" s="17"/>
      <c r="CJ748" s="17"/>
      <c r="CK748" s="17"/>
      <c r="CL748" s="17"/>
    </row>
    <row r="749" spans="19:90" x14ac:dyDescent="0.25"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E749" s="17"/>
      <c r="CF749" s="17"/>
      <c r="CG749" s="17"/>
      <c r="CH749" s="17"/>
      <c r="CI749" s="17"/>
      <c r="CJ749" s="17"/>
      <c r="CK749" s="17"/>
      <c r="CL749" s="17"/>
    </row>
    <row r="750" spans="19:90" x14ac:dyDescent="0.25"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E750" s="17"/>
      <c r="CF750" s="17"/>
      <c r="CG750" s="17"/>
      <c r="CH750" s="17"/>
      <c r="CI750" s="17"/>
      <c r="CJ750" s="17"/>
      <c r="CK750" s="17"/>
      <c r="CL750" s="17"/>
    </row>
    <row r="751" spans="19:90" x14ac:dyDescent="0.25"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</row>
    <row r="752" spans="19:90" x14ac:dyDescent="0.25"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</row>
    <row r="753" spans="19:90" x14ac:dyDescent="0.25"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7"/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7"/>
      <c r="CB753" s="17"/>
      <c r="CC753" s="17"/>
      <c r="CD753" s="17"/>
      <c r="CE753" s="17"/>
      <c r="CF753" s="17"/>
      <c r="CG753" s="17"/>
      <c r="CH753" s="17"/>
      <c r="CI753" s="17"/>
      <c r="CJ753" s="17"/>
      <c r="CK753" s="17"/>
      <c r="CL753" s="17"/>
    </row>
    <row r="754" spans="19:90" x14ac:dyDescent="0.25"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  <c r="BO754" s="17"/>
      <c r="BP754" s="17"/>
      <c r="BQ754" s="17"/>
      <c r="BR754" s="17"/>
      <c r="BS754" s="17"/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E754" s="17"/>
      <c r="CF754" s="17"/>
      <c r="CG754" s="17"/>
      <c r="CH754" s="17"/>
      <c r="CI754" s="17"/>
      <c r="CJ754" s="17"/>
      <c r="CK754" s="17"/>
      <c r="CL754" s="17"/>
    </row>
    <row r="755" spans="19:90" x14ac:dyDescent="0.25"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/>
      <c r="BU755" s="17"/>
      <c r="BV755" s="17"/>
      <c r="BW755" s="17"/>
      <c r="BX755" s="17"/>
      <c r="BY755" s="17"/>
      <c r="BZ755" s="17"/>
      <c r="CA755" s="17"/>
      <c r="CB755" s="17"/>
      <c r="CC755" s="17"/>
      <c r="CD755" s="17"/>
      <c r="CE755" s="17"/>
      <c r="CF755" s="17"/>
      <c r="CG755" s="17"/>
      <c r="CH755" s="17"/>
      <c r="CI755" s="17"/>
      <c r="CJ755" s="17"/>
      <c r="CK755" s="17"/>
      <c r="CL755" s="17"/>
    </row>
    <row r="756" spans="19:90" x14ac:dyDescent="0.25"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</row>
    <row r="757" spans="19:90" x14ac:dyDescent="0.25"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</row>
    <row r="758" spans="19:90" x14ac:dyDescent="0.25"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R758" s="17"/>
      <c r="BS758" s="17"/>
      <c r="BT758" s="17"/>
      <c r="BU758" s="17"/>
      <c r="BV758" s="17"/>
      <c r="BW758" s="17"/>
      <c r="BX758" s="17"/>
      <c r="BY758" s="17"/>
      <c r="BZ758" s="17"/>
      <c r="CA758" s="17"/>
      <c r="CB758" s="17"/>
      <c r="CC758" s="17"/>
      <c r="CD758" s="17"/>
      <c r="CE758" s="17"/>
      <c r="CF758" s="17"/>
      <c r="CG758" s="17"/>
      <c r="CH758" s="17"/>
      <c r="CI758" s="17"/>
      <c r="CJ758" s="17"/>
      <c r="CK758" s="17"/>
      <c r="CL758" s="17"/>
    </row>
    <row r="759" spans="19:90" x14ac:dyDescent="0.25"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A759" s="17"/>
      <c r="CB759" s="17"/>
      <c r="CC759" s="17"/>
      <c r="CD759" s="17"/>
      <c r="CE759" s="17"/>
      <c r="CF759" s="17"/>
      <c r="CG759" s="17"/>
      <c r="CH759" s="17"/>
      <c r="CI759" s="17"/>
      <c r="CJ759" s="17"/>
      <c r="CK759" s="17"/>
      <c r="CL759" s="17"/>
    </row>
    <row r="760" spans="19:90" x14ac:dyDescent="0.25"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R760" s="17"/>
      <c r="BS760" s="17"/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E760" s="17"/>
      <c r="CF760" s="17"/>
      <c r="CG760" s="17"/>
      <c r="CH760" s="17"/>
      <c r="CI760" s="17"/>
      <c r="CJ760" s="17"/>
      <c r="CK760" s="17"/>
      <c r="CL760" s="17"/>
    </row>
    <row r="761" spans="19:90" x14ac:dyDescent="0.25"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</row>
    <row r="762" spans="19:90" x14ac:dyDescent="0.25"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</row>
    <row r="763" spans="19:90" x14ac:dyDescent="0.25"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R763" s="17"/>
      <c r="BS763" s="17"/>
      <c r="BT763" s="17"/>
      <c r="BU763" s="17"/>
      <c r="BV763" s="17"/>
      <c r="BW763" s="17"/>
      <c r="BX763" s="17"/>
      <c r="BY763" s="17"/>
      <c r="BZ763" s="17"/>
      <c r="CA763" s="17"/>
      <c r="CB763" s="17"/>
      <c r="CC763" s="17"/>
      <c r="CD763" s="17"/>
      <c r="CE763" s="17"/>
      <c r="CF763" s="17"/>
      <c r="CG763" s="17"/>
      <c r="CH763" s="17"/>
      <c r="CI763" s="17"/>
      <c r="CJ763" s="17"/>
      <c r="CK763" s="17"/>
      <c r="CL763" s="17"/>
    </row>
    <row r="764" spans="19:90" x14ac:dyDescent="0.25"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R764" s="17"/>
      <c r="BS764" s="17"/>
      <c r="BT764" s="17"/>
      <c r="BU764" s="17"/>
      <c r="BV764" s="17"/>
      <c r="BW764" s="17"/>
      <c r="BX764" s="17"/>
      <c r="BY764" s="17"/>
      <c r="BZ764" s="17"/>
      <c r="CA764" s="17"/>
      <c r="CB764" s="17"/>
      <c r="CC764" s="17"/>
      <c r="CD764" s="17"/>
      <c r="CE764" s="17"/>
      <c r="CF764" s="17"/>
      <c r="CG764" s="17"/>
      <c r="CH764" s="17"/>
      <c r="CI764" s="17"/>
      <c r="CJ764" s="17"/>
      <c r="CK764" s="17"/>
      <c r="CL764" s="17"/>
    </row>
    <row r="765" spans="19:90" x14ac:dyDescent="0.25"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R765" s="17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C765" s="17"/>
      <c r="CD765" s="17"/>
      <c r="CE765" s="17"/>
      <c r="CF765" s="17"/>
      <c r="CG765" s="17"/>
      <c r="CH765" s="17"/>
      <c r="CI765" s="17"/>
      <c r="CJ765" s="17"/>
      <c r="CK765" s="17"/>
      <c r="CL765" s="17"/>
    </row>
    <row r="766" spans="19:90" x14ac:dyDescent="0.25"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</row>
    <row r="767" spans="19:90" x14ac:dyDescent="0.25"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</row>
    <row r="768" spans="19:90" x14ac:dyDescent="0.25"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7"/>
      <c r="BR768" s="17"/>
      <c r="BS768" s="17"/>
      <c r="BT768" s="17"/>
      <c r="BU768" s="17"/>
      <c r="BV768" s="17"/>
      <c r="BW768" s="17"/>
      <c r="BX768" s="17"/>
      <c r="BY768" s="17"/>
      <c r="BZ768" s="17"/>
      <c r="CA768" s="17"/>
      <c r="CB768" s="17"/>
      <c r="CC768" s="17"/>
      <c r="CD768" s="17"/>
      <c r="CE768" s="17"/>
      <c r="CF768" s="17"/>
      <c r="CG768" s="17"/>
      <c r="CH768" s="17"/>
      <c r="CI768" s="17"/>
      <c r="CJ768" s="17"/>
      <c r="CK768" s="17"/>
      <c r="CL768" s="17"/>
    </row>
    <row r="769" spans="19:90" x14ac:dyDescent="0.25"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R769" s="17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C769" s="17"/>
      <c r="CD769" s="17"/>
      <c r="CE769" s="17"/>
      <c r="CF769" s="17"/>
      <c r="CG769" s="17"/>
      <c r="CH769" s="17"/>
      <c r="CI769" s="17"/>
      <c r="CJ769" s="17"/>
      <c r="CK769" s="17"/>
      <c r="CL769" s="17"/>
    </row>
    <row r="770" spans="19:90" x14ac:dyDescent="0.25"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7"/>
      <c r="BR770" s="17"/>
      <c r="BS770" s="17"/>
      <c r="BT770" s="17"/>
      <c r="BU770" s="17"/>
      <c r="BV770" s="17"/>
      <c r="BW770" s="17"/>
      <c r="BX770" s="17"/>
      <c r="BY770" s="17"/>
      <c r="BZ770" s="17"/>
      <c r="CA770" s="17"/>
      <c r="CB770" s="17"/>
      <c r="CC770" s="17"/>
      <c r="CD770" s="17"/>
      <c r="CE770" s="17"/>
      <c r="CF770" s="17"/>
      <c r="CG770" s="17"/>
      <c r="CH770" s="17"/>
      <c r="CI770" s="17"/>
      <c r="CJ770" s="17"/>
      <c r="CK770" s="17"/>
      <c r="CL770" s="17"/>
    </row>
    <row r="771" spans="19:90" x14ac:dyDescent="0.25"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</row>
    <row r="772" spans="19:90" x14ac:dyDescent="0.25"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</row>
    <row r="773" spans="19:90" x14ac:dyDescent="0.25"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7"/>
      <c r="BR773" s="17"/>
      <c r="BS773" s="17"/>
      <c r="BT773" s="17"/>
      <c r="BU773" s="17"/>
      <c r="BV773" s="17"/>
      <c r="BW773" s="17"/>
      <c r="BX773" s="17"/>
      <c r="BY773" s="17"/>
      <c r="BZ773" s="17"/>
      <c r="CA773" s="17"/>
      <c r="CB773" s="17"/>
      <c r="CC773" s="17"/>
      <c r="CD773" s="17"/>
      <c r="CE773" s="17"/>
      <c r="CF773" s="17"/>
      <c r="CG773" s="17"/>
      <c r="CH773" s="17"/>
      <c r="CI773" s="17"/>
      <c r="CJ773" s="17"/>
      <c r="CK773" s="17"/>
      <c r="CL773" s="17"/>
    </row>
    <row r="774" spans="19:90" x14ac:dyDescent="0.25"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  <c r="BT774" s="17"/>
      <c r="BU774" s="17"/>
      <c r="BV774" s="17"/>
      <c r="BW774" s="17"/>
      <c r="BX774" s="17"/>
      <c r="BY774" s="17"/>
      <c r="BZ774" s="17"/>
      <c r="CA774" s="17"/>
      <c r="CB774" s="17"/>
      <c r="CC774" s="17"/>
      <c r="CD774" s="17"/>
      <c r="CE774" s="17"/>
      <c r="CF774" s="17"/>
      <c r="CG774" s="17"/>
      <c r="CH774" s="17"/>
      <c r="CI774" s="17"/>
      <c r="CJ774" s="17"/>
      <c r="CK774" s="17"/>
      <c r="CL774" s="17"/>
    </row>
    <row r="775" spans="19:90" x14ac:dyDescent="0.25"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7"/>
      <c r="BR775" s="17"/>
      <c r="BS775" s="17"/>
      <c r="BT775" s="17"/>
      <c r="BU775" s="17"/>
      <c r="BV775" s="17"/>
      <c r="BW775" s="17"/>
      <c r="BX775" s="17"/>
      <c r="BY775" s="17"/>
      <c r="BZ775" s="17"/>
      <c r="CA775" s="17"/>
      <c r="CB775" s="17"/>
      <c r="CC775" s="17"/>
      <c r="CD775" s="17"/>
      <c r="CE775" s="17"/>
      <c r="CF775" s="17"/>
      <c r="CG775" s="17"/>
      <c r="CH775" s="17"/>
      <c r="CI775" s="17"/>
      <c r="CJ775" s="17"/>
      <c r="CK775" s="17"/>
      <c r="CL775" s="17"/>
    </row>
    <row r="776" spans="19:90" x14ac:dyDescent="0.25"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</row>
    <row r="777" spans="19:90" x14ac:dyDescent="0.25"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</row>
    <row r="778" spans="19:90" x14ac:dyDescent="0.25"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7"/>
      <c r="BE778" s="17"/>
      <c r="BF778" s="17"/>
      <c r="BG778" s="17"/>
      <c r="BH778" s="17"/>
      <c r="BI778" s="17"/>
      <c r="BJ778" s="17"/>
      <c r="BK778" s="17"/>
      <c r="BL778" s="17"/>
      <c r="BM778" s="17"/>
      <c r="BN778" s="17"/>
      <c r="BO778" s="17"/>
      <c r="BP778" s="17"/>
      <c r="BQ778" s="17"/>
      <c r="BR778" s="17"/>
      <c r="BS778" s="17"/>
      <c r="BT778" s="17"/>
      <c r="BU778" s="17"/>
      <c r="BV778" s="17"/>
      <c r="BW778" s="17"/>
      <c r="BX778" s="17"/>
      <c r="BY778" s="17"/>
      <c r="BZ778" s="17"/>
      <c r="CA778" s="17"/>
      <c r="CB778" s="17"/>
      <c r="CC778" s="17"/>
      <c r="CD778" s="17"/>
      <c r="CE778" s="17"/>
      <c r="CF778" s="17"/>
      <c r="CG778" s="17"/>
      <c r="CH778" s="17"/>
      <c r="CI778" s="17"/>
      <c r="CJ778" s="17"/>
      <c r="CK778" s="17"/>
      <c r="CL778" s="17"/>
    </row>
    <row r="779" spans="19:90" x14ac:dyDescent="0.25"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R779" s="17"/>
      <c r="BS779" s="17"/>
      <c r="BT779" s="17"/>
      <c r="BU779" s="17"/>
      <c r="BV779" s="17"/>
      <c r="BW779" s="17"/>
      <c r="BX779" s="17"/>
      <c r="BY779" s="17"/>
      <c r="BZ779" s="17"/>
      <c r="CA779" s="17"/>
      <c r="CB779" s="17"/>
      <c r="CC779" s="17"/>
      <c r="CD779" s="17"/>
      <c r="CE779" s="17"/>
      <c r="CF779" s="17"/>
      <c r="CG779" s="17"/>
      <c r="CH779" s="17"/>
      <c r="CI779" s="17"/>
      <c r="CJ779" s="17"/>
      <c r="CK779" s="17"/>
      <c r="CL779" s="17"/>
    </row>
    <row r="780" spans="19:90" x14ac:dyDescent="0.25"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R780" s="17"/>
      <c r="BS780" s="17"/>
      <c r="BT780" s="17"/>
      <c r="BU780" s="17"/>
      <c r="BV780" s="17"/>
      <c r="BW780" s="17"/>
      <c r="BX780" s="17"/>
      <c r="BY780" s="17"/>
      <c r="BZ780" s="17"/>
      <c r="CA780" s="17"/>
      <c r="CB780" s="17"/>
      <c r="CC780" s="17"/>
      <c r="CD780" s="17"/>
      <c r="CE780" s="17"/>
      <c r="CF780" s="17"/>
      <c r="CG780" s="17"/>
      <c r="CH780" s="17"/>
      <c r="CI780" s="17"/>
      <c r="CJ780" s="17"/>
      <c r="CK780" s="17"/>
      <c r="CL780" s="17"/>
    </row>
    <row r="781" spans="19:90" x14ac:dyDescent="0.25"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7"/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</row>
    <row r="782" spans="19:90" x14ac:dyDescent="0.25"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/>
      <c r="BZ782" s="17"/>
      <c r="CA782" s="17"/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</row>
    <row r="783" spans="19:90" x14ac:dyDescent="0.25"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  <c r="BI783" s="17"/>
      <c r="BJ783" s="17"/>
      <c r="BK783" s="17"/>
      <c r="BL783" s="17"/>
      <c r="BM783" s="17"/>
      <c r="BN783" s="17"/>
      <c r="BO783" s="17"/>
      <c r="BP783" s="17"/>
      <c r="BQ783" s="17"/>
      <c r="BR783" s="17"/>
      <c r="BS783" s="17"/>
      <c r="BT783" s="17"/>
      <c r="BU783" s="17"/>
      <c r="BV783" s="17"/>
      <c r="BW783" s="17"/>
      <c r="BX783" s="17"/>
      <c r="BY783" s="17"/>
      <c r="BZ783" s="17"/>
      <c r="CA783" s="17"/>
      <c r="CB783" s="17"/>
      <c r="CC783" s="17"/>
      <c r="CD783" s="17"/>
      <c r="CE783" s="17"/>
      <c r="CF783" s="17"/>
      <c r="CG783" s="17"/>
      <c r="CH783" s="17"/>
      <c r="CI783" s="17"/>
      <c r="CJ783" s="17"/>
      <c r="CK783" s="17"/>
      <c r="CL783" s="17"/>
    </row>
    <row r="784" spans="19:90" x14ac:dyDescent="0.25"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  <c r="BI784" s="17"/>
      <c r="BJ784" s="17"/>
      <c r="BK784" s="17"/>
      <c r="BL784" s="17"/>
      <c r="BM784" s="17"/>
      <c r="BN784" s="17"/>
      <c r="BO784" s="17"/>
      <c r="BP784" s="17"/>
      <c r="BQ784" s="17"/>
      <c r="BR784" s="17"/>
      <c r="BS784" s="17"/>
      <c r="BT784" s="17"/>
      <c r="BU784" s="17"/>
      <c r="BV784" s="17"/>
      <c r="BW784" s="17"/>
      <c r="BX784" s="17"/>
      <c r="BY784" s="17"/>
      <c r="BZ784" s="17"/>
      <c r="CA784" s="17"/>
      <c r="CB784" s="17"/>
      <c r="CC784" s="17"/>
      <c r="CD784" s="17"/>
      <c r="CE784" s="17"/>
      <c r="CF784" s="17"/>
      <c r="CG784" s="17"/>
      <c r="CH784" s="17"/>
      <c r="CI784" s="17"/>
      <c r="CJ784" s="17"/>
      <c r="CK784" s="17"/>
      <c r="CL784" s="17"/>
    </row>
    <row r="785" spans="19:90" x14ac:dyDescent="0.25"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R785" s="17"/>
      <c r="BS785" s="17"/>
      <c r="BT785" s="17"/>
      <c r="BU785" s="17"/>
      <c r="BV785" s="17"/>
      <c r="BW785" s="17"/>
      <c r="BX785" s="17"/>
      <c r="BY785" s="17"/>
      <c r="BZ785" s="17"/>
      <c r="CA785" s="17"/>
      <c r="CB785" s="17"/>
      <c r="CC785" s="17"/>
      <c r="CD785" s="17"/>
      <c r="CE785" s="17"/>
      <c r="CF785" s="17"/>
      <c r="CG785" s="17"/>
      <c r="CH785" s="17"/>
      <c r="CI785" s="17"/>
      <c r="CJ785" s="17"/>
      <c r="CK785" s="17"/>
      <c r="CL785" s="17"/>
    </row>
    <row r="786" spans="19:90" x14ac:dyDescent="0.25"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</row>
    <row r="787" spans="19:90" x14ac:dyDescent="0.25"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A787" s="17"/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</row>
    <row r="788" spans="19:90" x14ac:dyDescent="0.25"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  <c r="BI788" s="17"/>
      <c r="BJ788" s="17"/>
      <c r="BK788" s="17"/>
      <c r="BL788" s="17"/>
      <c r="BM788" s="17"/>
      <c r="BN788" s="17"/>
      <c r="BO788" s="17"/>
      <c r="BP788" s="17"/>
      <c r="BQ788" s="17"/>
      <c r="BR788" s="17"/>
      <c r="BS788" s="17"/>
      <c r="BT788" s="17"/>
      <c r="BU788" s="17"/>
      <c r="BV788" s="17"/>
      <c r="BW788" s="17"/>
      <c r="BX788" s="17"/>
      <c r="BY788" s="17"/>
      <c r="BZ788" s="17"/>
      <c r="CA788" s="17"/>
      <c r="CB788" s="17"/>
      <c r="CC788" s="17"/>
      <c r="CD788" s="17"/>
      <c r="CE788" s="17"/>
      <c r="CF788" s="17"/>
      <c r="CG788" s="17"/>
      <c r="CH788" s="17"/>
      <c r="CI788" s="17"/>
      <c r="CJ788" s="17"/>
      <c r="CK788" s="17"/>
      <c r="CL788" s="17"/>
    </row>
    <row r="789" spans="19:90" x14ac:dyDescent="0.25"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7"/>
      <c r="BE789" s="17"/>
      <c r="BF789" s="17"/>
      <c r="BG789" s="17"/>
      <c r="BH789" s="17"/>
      <c r="BI789" s="17"/>
      <c r="BJ789" s="17"/>
      <c r="BK789" s="17"/>
      <c r="BL789" s="17"/>
      <c r="BM789" s="17"/>
      <c r="BN789" s="17"/>
      <c r="BO789" s="17"/>
      <c r="BP789" s="17"/>
      <c r="BQ789" s="17"/>
      <c r="BR789" s="17"/>
      <c r="BS789" s="17"/>
      <c r="BT789" s="17"/>
      <c r="BU789" s="17"/>
      <c r="BV789" s="17"/>
      <c r="BW789" s="17"/>
      <c r="BX789" s="17"/>
      <c r="BY789" s="17"/>
      <c r="BZ789" s="17"/>
      <c r="CA789" s="17"/>
      <c r="CB789" s="17"/>
      <c r="CC789" s="17"/>
      <c r="CD789" s="17"/>
      <c r="CE789" s="17"/>
      <c r="CF789" s="17"/>
      <c r="CG789" s="17"/>
      <c r="CH789" s="17"/>
      <c r="CI789" s="17"/>
      <c r="CJ789" s="17"/>
      <c r="CK789" s="17"/>
      <c r="CL789" s="17"/>
    </row>
    <row r="790" spans="19:90" x14ac:dyDescent="0.25"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  <c r="BI790" s="17"/>
      <c r="BJ790" s="17"/>
      <c r="BK790" s="17"/>
      <c r="BL790" s="17"/>
      <c r="BM790" s="17"/>
      <c r="BN790" s="17"/>
      <c r="BO790" s="17"/>
      <c r="BP790" s="17"/>
      <c r="BQ790" s="17"/>
      <c r="BR790" s="17"/>
      <c r="BS790" s="17"/>
      <c r="BT790" s="17"/>
      <c r="BU790" s="17"/>
      <c r="BV790" s="17"/>
      <c r="BW790" s="17"/>
      <c r="BX790" s="17"/>
      <c r="BY790" s="17"/>
      <c r="BZ790" s="17"/>
      <c r="CA790" s="17"/>
      <c r="CB790" s="17"/>
      <c r="CC790" s="17"/>
      <c r="CD790" s="17"/>
      <c r="CE790" s="17"/>
      <c r="CF790" s="17"/>
      <c r="CG790" s="17"/>
      <c r="CH790" s="17"/>
      <c r="CI790" s="17"/>
      <c r="CJ790" s="17"/>
      <c r="CK790" s="17"/>
      <c r="CL790" s="17"/>
    </row>
    <row r="791" spans="19:90" x14ac:dyDescent="0.25"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/>
      <c r="BZ791" s="17"/>
      <c r="CA791" s="17"/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</row>
    <row r="792" spans="19:90" x14ac:dyDescent="0.25"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</row>
    <row r="793" spans="19:90" x14ac:dyDescent="0.25"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  <c r="BO793" s="17"/>
      <c r="BP793" s="17"/>
      <c r="BQ793" s="17"/>
      <c r="BR793" s="17"/>
      <c r="BS793" s="17"/>
      <c r="BT793" s="17"/>
      <c r="BU793" s="17"/>
      <c r="BV793" s="17"/>
      <c r="BW793" s="17"/>
      <c r="BX793" s="17"/>
      <c r="BY793" s="17"/>
      <c r="BZ793" s="17"/>
      <c r="CA793" s="17"/>
      <c r="CB793" s="17"/>
      <c r="CC793" s="17"/>
      <c r="CD793" s="17"/>
      <c r="CE793" s="17"/>
      <c r="CF793" s="17"/>
      <c r="CG793" s="17"/>
      <c r="CH793" s="17"/>
      <c r="CI793" s="17"/>
      <c r="CJ793" s="17"/>
      <c r="CK793" s="17"/>
      <c r="CL793" s="17"/>
    </row>
    <row r="794" spans="19:90" x14ac:dyDescent="0.25"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7"/>
      <c r="BE794" s="17"/>
      <c r="BF794" s="17"/>
      <c r="BG794" s="17"/>
      <c r="BH794" s="17"/>
      <c r="BI794" s="17"/>
      <c r="BJ794" s="17"/>
      <c r="BK794" s="17"/>
      <c r="BL794" s="17"/>
      <c r="BM794" s="17"/>
      <c r="BN794" s="17"/>
      <c r="BO794" s="17"/>
      <c r="BP794" s="17"/>
      <c r="BQ794" s="17"/>
      <c r="BR794" s="17"/>
      <c r="BS794" s="17"/>
      <c r="BT794" s="17"/>
      <c r="BU794" s="17"/>
      <c r="BV794" s="17"/>
      <c r="BW794" s="17"/>
      <c r="BX794" s="17"/>
      <c r="BY794" s="17"/>
      <c r="BZ794" s="17"/>
      <c r="CA794" s="17"/>
      <c r="CB794" s="17"/>
      <c r="CC794" s="17"/>
      <c r="CD794" s="17"/>
      <c r="CE794" s="17"/>
      <c r="CF794" s="17"/>
      <c r="CG794" s="17"/>
      <c r="CH794" s="17"/>
      <c r="CI794" s="17"/>
      <c r="CJ794" s="17"/>
      <c r="CK794" s="17"/>
      <c r="CL794" s="17"/>
    </row>
    <row r="795" spans="19:90" x14ac:dyDescent="0.25"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  <c r="BI795" s="17"/>
      <c r="BJ795" s="17"/>
      <c r="BK795" s="17"/>
      <c r="BL795" s="17"/>
      <c r="BM795" s="17"/>
      <c r="BN795" s="17"/>
      <c r="BO795" s="17"/>
      <c r="BP795" s="17"/>
      <c r="BQ795" s="17"/>
      <c r="BR795" s="17"/>
      <c r="BS795" s="17"/>
      <c r="BT795" s="17"/>
      <c r="BU795" s="17"/>
      <c r="BV795" s="17"/>
      <c r="BW795" s="17"/>
      <c r="BX795" s="17"/>
      <c r="BY795" s="17"/>
      <c r="BZ795" s="17"/>
      <c r="CA795" s="17"/>
      <c r="CB795" s="17"/>
      <c r="CC795" s="17"/>
      <c r="CD795" s="17"/>
      <c r="CE795" s="17"/>
      <c r="CF795" s="17"/>
      <c r="CG795" s="17"/>
      <c r="CH795" s="17"/>
      <c r="CI795" s="17"/>
      <c r="CJ795" s="17"/>
      <c r="CK795" s="17"/>
      <c r="CL795" s="17"/>
    </row>
    <row r="796" spans="19:90" x14ac:dyDescent="0.25"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/>
      <c r="BZ796" s="17"/>
      <c r="CA796" s="17"/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</row>
    <row r="797" spans="19:90" x14ac:dyDescent="0.25"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/>
      <c r="BZ797" s="17"/>
      <c r="CA797" s="17"/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</row>
    <row r="798" spans="19:90" x14ac:dyDescent="0.25"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  <c r="BI798" s="17"/>
      <c r="BJ798" s="17"/>
      <c r="BK798" s="17"/>
      <c r="BL798" s="17"/>
      <c r="BM798" s="17"/>
      <c r="BN798" s="17"/>
      <c r="BO798" s="17"/>
      <c r="BP798" s="17"/>
      <c r="BQ798" s="17"/>
      <c r="BR798" s="17"/>
      <c r="BS798" s="17"/>
      <c r="BT798" s="17"/>
      <c r="BU798" s="17"/>
      <c r="BV798" s="17"/>
      <c r="BW798" s="17"/>
      <c r="BX798" s="17"/>
      <c r="BY798" s="17"/>
      <c r="BZ798" s="17"/>
      <c r="CA798" s="17"/>
      <c r="CB798" s="17"/>
      <c r="CC798" s="17"/>
      <c r="CD798" s="17"/>
      <c r="CE798" s="17"/>
      <c r="CF798" s="17"/>
      <c r="CG798" s="17"/>
      <c r="CH798" s="17"/>
      <c r="CI798" s="17"/>
      <c r="CJ798" s="17"/>
      <c r="CK798" s="17"/>
      <c r="CL798" s="17"/>
    </row>
    <row r="799" spans="19:90" x14ac:dyDescent="0.25"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7"/>
      <c r="BE799" s="17"/>
      <c r="BF799" s="17"/>
      <c r="BG799" s="17"/>
      <c r="BH799" s="17"/>
      <c r="BI799" s="17"/>
      <c r="BJ799" s="17"/>
      <c r="BK799" s="17"/>
      <c r="BL799" s="17"/>
      <c r="BM799" s="17"/>
      <c r="BN799" s="17"/>
      <c r="BO799" s="17"/>
      <c r="BP799" s="17"/>
      <c r="BQ799" s="17"/>
      <c r="BR799" s="17"/>
      <c r="BS799" s="17"/>
      <c r="BT799" s="17"/>
      <c r="BU799" s="17"/>
      <c r="BV799" s="17"/>
      <c r="BW799" s="17"/>
      <c r="BX799" s="17"/>
      <c r="BY799" s="17"/>
      <c r="BZ799" s="17"/>
      <c r="CA799" s="17"/>
      <c r="CB799" s="17"/>
      <c r="CC799" s="17"/>
      <c r="CD799" s="17"/>
      <c r="CE799" s="17"/>
      <c r="CF799" s="17"/>
      <c r="CG799" s="17"/>
      <c r="CH799" s="17"/>
      <c r="CI799" s="17"/>
      <c r="CJ799" s="17"/>
      <c r="CK799" s="17"/>
      <c r="CL799" s="17"/>
    </row>
    <row r="800" spans="19:90" x14ac:dyDescent="0.25"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R800" s="17"/>
      <c r="BS800" s="17"/>
      <c r="BT800" s="17"/>
      <c r="BU800" s="17"/>
      <c r="BV800" s="17"/>
      <c r="BW800" s="17"/>
      <c r="BX800" s="17"/>
      <c r="BY800" s="17"/>
      <c r="BZ800" s="17"/>
      <c r="CA800" s="17"/>
      <c r="CB800" s="17"/>
      <c r="CC800" s="17"/>
      <c r="CD800" s="17"/>
      <c r="CE800" s="17"/>
      <c r="CF800" s="17"/>
      <c r="CG800" s="17"/>
      <c r="CH800" s="17"/>
      <c r="CI800" s="17"/>
      <c r="CJ800" s="17"/>
      <c r="CK800" s="17"/>
      <c r="CL800" s="17"/>
    </row>
    <row r="801" spans="19:90" x14ac:dyDescent="0.25"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</row>
    <row r="802" spans="19:90" x14ac:dyDescent="0.25"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</row>
    <row r="803" spans="19:90" x14ac:dyDescent="0.25"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  <c r="BI803" s="17"/>
      <c r="BJ803" s="17"/>
      <c r="BK803" s="17"/>
      <c r="BL803" s="17"/>
      <c r="BM803" s="17"/>
      <c r="BN803" s="17"/>
      <c r="BO803" s="17"/>
      <c r="BP803" s="17"/>
      <c r="BQ803" s="17"/>
      <c r="BR803" s="17"/>
      <c r="BS803" s="17"/>
      <c r="BT803" s="17"/>
      <c r="BU803" s="17"/>
      <c r="BV803" s="17"/>
      <c r="BW803" s="17"/>
      <c r="BX803" s="17"/>
      <c r="BY803" s="17"/>
      <c r="BZ803" s="17"/>
      <c r="CA803" s="17"/>
      <c r="CB803" s="17"/>
      <c r="CC803" s="17"/>
      <c r="CD803" s="17"/>
      <c r="CE803" s="17"/>
      <c r="CF803" s="17"/>
      <c r="CG803" s="17"/>
      <c r="CH803" s="17"/>
      <c r="CI803" s="17"/>
      <c r="CJ803" s="17"/>
      <c r="CK803" s="17"/>
      <c r="CL803" s="17"/>
    </row>
    <row r="804" spans="19:90" x14ac:dyDescent="0.25"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R804" s="17"/>
      <c r="BS804" s="17"/>
      <c r="BT804" s="17"/>
      <c r="BU804" s="17"/>
      <c r="BV804" s="17"/>
      <c r="BW804" s="17"/>
      <c r="BX804" s="17"/>
      <c r="BY804" s="17"/>
      <c r="BZ804" s="17"/>
      <c r="CA804" s="17"/>
      <c r="CB804" s="17"/>
      <c r="CC804" s="17"/>
      <c r="CD804" s="17"/>
      <c r="CE804" s="17"/>
      <c r="CF804" s="17"/>
      <c r="CG804" s="17"/>
      <c r="CH804" s="17"/>
      <c r="CI804" s="17"/>
      <c r="CJ804" s="17"/>
      <c r="CK804" s="17"/>
      <c r="CL804" s="17"/>
    </row>
    <row r="805" spans="19:90" x14ac:dyDescent="0.25"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  <c r="BI805" s="17"/>
      <c r="BJ805" s="17"/>
      <c r="BK805" s="17"/>
      <c r="BL805" s="17"/>
      <c r="BM805" s="17"/>
      <c r="BN805" s="17"/>
      <c r="BO805" s="17"/>
      <c r="BP805" s="17"/>
      <c r="BQ805" s="17"/>
      <c r="BR805" s="17"/>
      <c r="BS805" s="17"/>
      <c r="BT805" s="17"/>
      <c r="BU805" s="17"/>
      <c r="BV805" s="17"/>
      <c r="BW805" s="17"/>
      <c r="BX805" s="17"/>
      <c r="BY805" s="17"/>
      <c r="BZ805" s="17"/>
      <c r="CA805" s="17"/>
      <c r="CB805" s="17"/>
      <c r="CC805" s="17"/>
      <c r="CD805" s="17"/>
      <c r="CE805" s="17"/>
      <c r="CF805" s="17"/>
      <c r="CG805" s="17"/>
      <c r="CH805" s="17"/>
      <c r="CI805" s="17"/>
      <c r="CJ805" s="17"/>
      <c r="CK805" s="17"/>
      <c r="CL805" s="17"/>
    </row>
    <row r="806" spans="19:90" x14ac:dyDescent="0.25"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</row>
    <row r="807" spans="19:90" x14ac:dyDescent="0.25"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</row>
    <row r="808" spans="19:90" x14ac:dyDescent="0.25"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  <c r="BT808" s="17"/>
      <c r="BU808" s="17"/>
      <c r="BV808" s="17"/>
      <c r="BW808" s="17"/>
      <c r="BX808" s="17"/>
      <c r="BY808" s="17"/>
      <c r="BZ808" s="17"/>
      <c r="CA808" s="17"/>
      <c r="CB808" s="17"/>
      <c r="CC808" s="17"/>
      <c r="CD808" s="17"/>
      <c r="CE808" s="17"/>
      <c r="CF808" s="17"/>
      <c r="CG808" s="17"/>
      <c r="CH808" s="17"/>
      <c r="CI808" s="17"/>
      <c r="CJ808" s="17"/>
      <c r="CK808" s="17"/>
      <c r="CL808" s="17"/>
    </row>
    <row r="809" spans="19:90" x14ac:dyDescent="0.25"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  <c r="BI809" s="17"/>
      <c r="BJ809" s="17"/>
      <c r="BK809" s="17"/>
      <c r="BL809" s="17"/>
      <c r="BM809" s="17"/>
      <c r="BN809" s="17"/>
      <c r="BO809" s="17"/>
      <c r="BP809" s="17"/>
      <c r="BQ809" s="17"/>
      <c r="BR809" s="17"/>
      <c r="BS809" s="17"/>
      <c r="BT809" s="17"/>
      <c r="BU809" s="17"/>
      <c r="BV809" s="17"/>
      <c r="BW809" s="17"/>
      <c r="BX809" s="17"/>
      <c r="BY809" s="17"/>
      <c r="BZ809" s="17"/>
      <c r="CA809" s="17"/>
      <c r="CB809" s="17"/>
      <c r="CC809" s="17"/>
      <c r="CD809" s="17"/>
      <c r="CE809" s="17"/>
      <c r="CF809" s="17"/>
      <c r="CG809" s="17"/>
      <c r="CH809" s="17"/>
      <c r="CI809" s="17"/>
      <c r="CJ809" s="17"/>
      <c r="CK809" s="17"/>
      <c r="CL809" s="17"/>
    </row>
    <row r="810" spans="19:90" x14ac:dyDescent="0.25"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  <c r="BI810" s="17"/>
      <c r="BJ810" s="17"/>
      <c r="BK810" s="17"/>
      <c r="BL810" s="17"/>
      <c r="BM810" s="17"/>
      <c r="BN810" s="17"/>
      <c r="BO810" s="17"/>
      <c r="BP810" s="17"/>
      <c r="BQ810" s="17"/>
      <c r="BR810" s="17"/>
      <c r="BS810" s="17"/>
      <c r="BT810" s="17"/>
      <c r="BU810" s="17"/>
      <c r="BV810" s="17"/>
      <c r="BW810" s="17"/>
      <c r="BX810" s="17"/>
      <c r="BY810" s="17"/>
      <c r="BZ810" s="17"/>
      <c r="CA810" s="17"/>
      <c r="CB810" s="17"/>
      <c r="CC810" s="17"/>
      <c r="CD810" s="17"/>
      <c r="CE810" s="17"/>
      <c r="CF810" s="17"/>
      <c r="CG810" s="17"/>
      <c r="CH810" s="17"/>
      <c r="CI810" s="17"/>
      <c r="CJ810" s="17"/>
      <c r="CK810" s="17"/>
      <c r="CL810" s="17"/>
    </row>
    <row r="811" spans="19:90" x14ac:dyDescent="0.25"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</row>
    <row r="812" spans="19:90" x14ac:dyDescent="0.25"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</row>
    <row r="813" spans="19:90" x14ac:dyDescent="0.25"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  <c r="BT813" s="17"/>
      <c r="BU813" s="17"/>
      <c r="BV813" s="17"/>
      <c r="BW813" s="17"/>
      <c r="BX813" s="17"/>
      <c r="BY813" s="17"/>
      <c r="BZ813" s="17"/>
      <c r="CA813" s="17"/>
      <c r="CB813" s="17"/>
      <c r="CC813" s="17"/>
      <c r="CD813" s="17"/>
      <c r="CE813" s="17"/>
      <c r="CF813" s="17"/>
      <c r="CG813" s="17"/>
      <c r="CH813" s="17"/>
      <c r="CI813" s="17"/>
      <c r="CJ813" s="17"/>
      <c r="CK813" s="17"/>
      <c r="CL813" s="17"/>
    </row>
    <row r="814" spans="19:90" x14ac:dyDescent="0.25"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A814" s="17"/>
      <c r="CB814" s="17"/>
      <c r="CC814" s="17"/>
      <c r="CD814" s="17"/>
      <c r="CE814" s="17"/>
      <c r="CF814" s="17"/>
      <c r="CG814" s="17"/>
      <c r="CH814" s="17"/>
      <c r="CI814" s="17"/>
      <c r="CJ814" s="17"/>
      <c r="CK814" s="17"/>
      <c r="CL814" s="17"/>
    </row>
    <row r="815" spans="19:90" x14ac:dyDescent="0.25"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R815" s="17"/>
      <c r="BS815" s="17"/>
      <c r="BT815" s="17"/>
      <c r="BU815" s="17"/>
      <c r="BV815" s="17"/>
      <c r="BW815" s="17"/>
      <c r="BX815" s="17"/>
      <c r="BY815" s="17"/>
      <c r="BZ815" s="17"/>
      <c r="CA815" s="17"/>
      <c r="CB815" s="17"/>
      <c r="CC815" s="17"/>
      <c r="CD815" s="17"/>
      <c r="CE815" s="17"/>
      <c r="CF815" s="17"/>
      <c r="CG815" s="17"/>
      <c r="CH815" s="17"/>
      <c r="CI815" s="17"/>
      <c r="CJ815" s="17"/>
      <c r="CK815" s="17"/>
      <c r="CL815" s="17"/>
    </row>
    <row r="816" spans="19:90" x14ac:dyDescent="0.25"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</row>
    <row r="817" spans="19:90" x14ac:dyDescent="0.25"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</row>
    <row r="818" spans="19:90" x14ac:dyDescent="0.25"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R818" s="17"/>
      <c r="BS818" s="17"/>
      <c r="BT818" s="17"/>
      <c r="BU818" s="17"/>
      <c r="BV818" s="17"/>
      <c r="BW818" s="17"/>
      <c r="BX818" s="17"/>
      <c r="BY818" s="17"/>
      <c r="BZ818" s="17"/>
      <c r="CA818" s="17"/>
      <c r="CB818" s="17"/>
      <c r="CC818" s="17"/>
      <c r="CD818" s="17"/>
      <c r="CE818" s="17"/>
      <c r="CF818" s="17"/>
      <c r="CG818" s="17"/>
      <c r="CH818" s="17"/>
      <c r="CI818" s="17"/>
      <c r="CJ818" s="17"/>
      <c r="CK818" s="17"/>
      <c r="CL818" s="17"/>
    </row>
    <row r="819" spans="19:90" x14ac:dyDescent="0.25"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7"/>
      <c r="BE819" s="17"/>
      <c r="BF819" s="17"/>
      <c r="BG819" s="17"/>
      <c r="BH819" s="17"/>
      <c r="BI819" s="17"/>
      <c r="BJ819" s="17"/>
      <c r="BK819" s="17"/>
      <c r="BL819" s="17"/>
      <c r="BM819" s="17"/>
      <c r="BN819" s="17"/>
      <c r="BO819" s="17"/>
      <c r="BP819" s="17"/>
      <c r="BQ819" s="17"/>
      <c r="BR819" s="17"/>
      <c r="BS819" s="17"/>
      <c r="BT819" s="17"/>
      <c r="BU819" s="17"/>
      <c r="BV819" s="17"/>
      <c r="BW819" s="17"/>
      <c r="BX819" s="17"/>
      <c r="BY819" s="17"/>
      <c r="BZ819" s="17"/>
      <c r="CA819" s="17"/>
      <c r="CB819" s="17"/>
      <c r="CC819" s="17"/>
      <c r="CD819" s="17"/>
      <c r="CE819" s="17"/>
      <c r="CF819" s="17"/>
      <c r="CG819" s="17"/>
      <c r="CH819" s="17"/>
      <c r="CI819" s="17"/>
      <c r="CJ819" s="17"/>
      <c r="CK819" s="17"/>
      <c r="CL819" s="17"/>
    </row>
    <row r="820" spans="19:90" x14ac:dyDescent="0.25"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R820" s="17"/>
      <c r="BS820" s="17"/>
      <c r="BT820" s="17"/>
      <c r="BU820" s="17"/>
      <c r="BV820" s="17"/>
      <c r="BW820" s="17"/>
      <c r="BX820" s="17"/>
      <c r="BY820" s="17"/>
      <c r="BZ820" s="17"/>
      <c r="CA820" s="17"/>
      <c r="CB820" s="17"/>
      <c r="CC820" s="17"/>
      <c r="CD820" s="17"/>
      <c r="CE820" s="17"/>
      <c r="CF820" s="17"/>
      <c r="CG820" s="17"/>
      <c r="CH820" s="17"/>
      <c r="CI820" s="17"/>
      <c r="CJ820" s="17"/>
      <c r="CK820" s="17"/>
      <c r="CL820" s="17"/>
    </row>
    <row r="821" spans="19:90" x14ac:dyDescent="0.25"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</row>
    <row r="822" spans="19:90" x14ac:dyDescent="0.25"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</row>
    <row r="823" spans="19:90" x14ac:dyDescent="0.25"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  <c r="BI823" s="17"/>
      <c r="BJ823" s="17"/>
      <c r="BK823" s="17"/>
      <c r="BL823" s="17"/>
      <c r="BM823" s="17"/>
      <c r="BN823" s="17"/>
      <c r="BO823" s="17"/>
      <c r="BP823" s="17"/>
      <c r="BQ823" s="17"/>
      <c r="BR823" s="17"/>
      <c r="BS823" s="17"/>
      <c r="BT823" s="17"/>
      <c r="BU823" s="17"/>
      <c r="BV823" s="17"/>
      <c r="BW823" s="17"/>
      <c r="BX823" s="17"/>
      <c r="BY823" s="17"/>
      <c r="BZ823" s="17"/>
      <c r="CA823" s="17"/>
      <c r="CB823" s="17"/>
      <c r="CC823" s="17"/>
      <c r="CD823" s="17"/>
      <c r="CE823" s="17"/>
      <c r="CF823" s="17"/>
      <c r="CG823" s="17"/>
      <c r="CH823" s="17"/>
      <c r="CI823" s="17"/>
      <c r="CJ823" s="17"/>
      <c r="CK823" s="17"/>
      <c r="CL823" s="17"/>
    </row>
    <row r="824" spans="19:90" x14ac:dyDescent="0.25"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  <c r="BI824" s="17"/>
      <c r="BJ824" s="17"/>
      <c r="BK824" s="17"/>
      <c r="BL824" s="17"/>
      <c r="BM824" s="17"/>
      <c r="BN824" s="17"/>
      <c r="BO824" s="17"/>
      <c r="BP824" s="17"/>
      <c r="BQ824" s="17"/>
      <c r="BR824" s="17"/>
      <c r="BS824" s="17"/>
      <c r="BT824" s="17"/>
      <c r="BU824" s="17"/>
      <c r="BV824" s="17"/>
      <c r="BW824" s="17"/>
      <c r="BX824" s="17"/>
      <c r="BY824" s="17"/>
      <c r="BZ824" s="17"/>
      <c r="CA824" s="17"/>
      <c r="CB824" s="17"/>
      <c r="CC824" s="17"/>
      <c r="CD824" s="17"/>
      <c r="CE824" s="17"/>
      <c r="CF824" s="17"/>
      <c r="CG824" s="17"/>
      <c r="CH824" s="17"/>
      <c r="CI824" s="17"/>
      <c r="CJ824" s="17"/>
      <c r="CK824" s="17"/>
      <c r="CL824" s="17"/>
    </row>
    <row r="825" spans="19:90" x14ac:dyDescent="0.25"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  <c r="BI825" s="17"/>
      <c r="BJ825" s="17"/>
      <c r="BK825" s="17"/>
      <c r="BL825" s="17"/>
      <c r="BM825" s="17"/>
      <c r="BN825" s="17"/>
      <c r="BO825" s="17"/>
      <c r="BP825" s="17"/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A825" s="17"/>
      <c r="CB825" s="17"/>
      <c r="CC825" s="17"/>
      <c r="CD825" s="17"/>
      <c r="CE825" s="17"/>
      <c r="CF825" s="17"/>
      <c r="CG825" s="17"/>
      <c r="CH825" s="17"/>
      <c r="CI825" s="17"/>
      <c r="CJ825" s="17"/>
      <c r="CK825" s="17"/>
      <c r="CL825" s="17"/>
    </row>
    <row r="826" spans="19:90" x14ac:dyDescent="0.25"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/>
      <c r="CF826" s="17"/>
      <c r="CG826" s="17"/>
      <c r="CH826" s="17"/>
      <c r="CI826" s="17"/>
      <c r="CJ826" s="17"/>
      <c r="CK826" s="17"/>
      <c r="CL826" s="17"/>
    </row>
    <row r="827" spans="19:90" x14ac:dyDescent="0.25"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/>
      <c r="CF827" s="17"/>
      <c r="CG827" s="17"/>
      <c r="CH827" s="17"/>
      <c r="CI827" s="17"/>
      <c r="CJ827" s="17"/>
      <c r="CK827" s="17"/>
      <c r="CL827" s="17"/>
    </row>
    <row r="828" spans="19:90" x14ac:dyDescent="0.25"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  <c r="BO828" s="17"/>
      <c r="BP828" s="17"/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C828" s="17"/>
      <c r="CD828" s="17"/>
      <c r="CE828" s="17"/>
      <c r="CF828" s="17"/>
      <c r="CG828" s="17"/>
      <c r="CH828" s="17"/>
      <c r="CI828" s="17"/>
      <c r="CJ828" s="17"/>
      <c r="CK828" s="17"/>
      <c r="CL828" s="17"/>
    </row>
    <row r="829" spans="19:90" x14ac:dyDescent="0.25"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R829" s="17"/>
      <c r="BS829" s="17"/>
      <c r="BT829" s="17"/>
      <c r="BU829" s="17"/>
      <c r="BV829" s="17"/>
      <c r="BW829" s="17"/>
      <c r="BX829" s="17"/>
      <c r="BY829" s="17"/>
      <c r="BZ829" s="17"/>
      <c r="CA829" s="17"/>
      <c r="CB829" s="17"/>
      <c r="CC829" s="17"/>
      <c r="CD829" s="17"/>
      <c r="CE829" s="17"/>
      <c r="CF829" s="17"/>
      <c r="CG829" s="17"/>
      <c r="CH829" s="17"/>
      <c r="CI829" s="17"/>
      <c r="CJ829" s="17"/>
      <c r="CK829" s="17"/>
      <c r="CL829" s="17"/>
    </row>
    <row r="830" spans="19:90" x14ac:dyDescent="0.25"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R830" s="17"/>
      <c r="BS830" s="17"/>
      <c r="BT830" s="17"/>
      <c r="BU830" s="17"/>
      <c r="BV830" s="17"/>
      <c r="BW830" s="17"/>
      <c r="BX830" s="17"/>
      <c r="BY830" s="17"/>
      <c r="BZ830" s="17"/>
      <c r="CA830" s="17"/>
      <c r="CB830" s="17"/>
      <c r="CC830" s="17"/>
      <c r="CD830" s="17"/>
      <c r="CE830" s="17"/>
      <c r="CF830" s="17"/>
      <c r="CG830" s="17"/>
      <c r="CH830" s="17"/>
      <c r="CI830" s="17"/>
      <c r="CJ830" s="17"/>
      <c r="CK830" s="17"/>
      <c r="CL830" s="17"/>
    </row>
    <row r="831" spans="19:90" x14ac:dyDescent="0.25"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</row>
    <row r="832" spans="19:90" x14ac:dyDescent="0.25"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</row>
    <row r="833" spans="19:90" x14ac:dyDescent="0.25"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R833" s="17"/>
      <c r="BS833" s="17"/>
      <c r="BT833" s="17"/>
      <c r="BU833" s="17"/>
      <c r="BV833" s="17"/>
      <c r="BW833" s="17"/>
      <c r="BX833" s="17"/>
      <c r="BY833" s="17"/>
      <c r="BZ833" s="17"/>
      <c r="CA833" s="17"/>
      <c r="CB833" s="17"/>
      <c r="CC833" s="17"/>
      <c r="CD833" s="17"/>
      <c r="CE833" s="17"/>
      <c r="CF833" s="17"/>
      <c r="CG833" s="17"/>
      <c r="CH833" s="17"/>
      <c r="CI833" s="17"/>
      <c r="CJ833" s="17"/>
      <c r="CK833" s="17"/>
      <c r="CL833" s="17"/>
    </row>
    <row r="834" spans="19:90" x14ac:dyDescent="0.25"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  <c r="CB834" s="17"/>
      <c r="CC834" s="17"/>
      <c r="CD834" s="17"/>
      <c r="CE834" s="17"/>
      <c r="CF834" s="17"/>
      <c r="CG834" s="17"/>
      <c r="CH834" s="17"/>
      <c r="CI834" s="17"/>
      <c r="CJ834" s="17"/>
      <c r="CK834" s="17"/>
      <c r="CL834" s="17"/>
    </row>
    <row r="835" spans="19:90" x14ac:dyDescent="0.25"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  <c r="BT835" s="17"/>
      <c r="BU835" s="17"/>
      <c r="BV835" s="17"/>
      <c r="BW835" s="17"/>
      <c r="BX835" s="17"/>
      <c r="BY835" s="17"/>
      <c r="BZ835" s="17"/>
      <c r="CA835" s="17"/>
      <c r="CB835" s="17"/>
      <c r="CC835" s="17"/>
      <c r="CD835" s="17"/>
      <c r="CE835" s="17"/>
      <c r="CF835" s="17"/>
      <c r="CG835" s="17"/>
      <c r="CH835" s="17"/>
      <c r="CI835" s="17"/>
      <c r="CJ835" s="17"/>
      <c r="CK835" s="17"/>
      <c r="CL835" s="17"/>
    </row>
    <row r="836" spans="19:90" x14ac:dyDescent="0.25"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</row>
    <row r="837" spans="19:90" x14ac:dyDescent="0.25"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</row>
    <row r="838" spans="19:90" x14ac:dyDescent="0.25"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R838" s="17"/>
      <c r="BS838" s="17"/>
      <c r="BT838" s="17"/>
      <c r="BU838" s="17"/>
      <c r="BV838" s="17"/>
      <c r="BW838" s="17"/>
      <c r="BX838" s="17"/>
      <c r="BY838" s="17"/>
      <c r="BZ838" s="17"/>
      <c r="CA838" s="17"/>
      <c r="CB838" s="17"/>
      <c r="CC838" s="17"/>
      <c r="CD838" s="17"/>
      <c r="CE838" s="17"/>
      <c r="CF838" s="17"/>
      <c r="CG838" s="17"/>
      <c r="CH838" s="17"/>
      <c r="CI838" s="17"/>
      <c r="CJ838" s="17"/>
      <c r="CK838" s="17"/>
      <c r="CL838" s="17"/>
    </row>
    <row r="839" spans="19:90" x14ac:dyDescent="0.25"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A839" s="17"/>
      <c r="CB839" s="17"/>
      <c r="CC839" s="17"/>
      <c r="CD839" s="17"/>
      <c r="CE839" s="17"/>
      <c r="CF839" s="17"/>
      <c r="CG839" s="17"/>
      <c r="CH839" s="17"/>
      <c r="CI839" s="17"/>
      <c r="CJ839" s="17"/>
      <c r="CK839" s="17"/>
      <c r="CL839" s="17"/>
    </row>
    <row r="840" spans="19:90" x14ac:dyDescent="0.25"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  <c r="BI840" s="17"/>
      <c r="BJ840" s="17"/>
      <c r="BK840" s="17"/>
      <c r="BL840" s="17"/>
      <c r="BM840" s="17"/>
      <c r="BN840" s="17"/>
      <c r="BO840" s="17"/>
      <c r="BP840" s="17"/>
      <c r="BQ840" s="17"/>
      <c r="BR840" s="17"/>
      <c r="BS840" s="17"/>
      <c r="BT840" s="17"/>
      <c r="BU840" s="17"/>
      <c r="BV840" s="17"/>
      <c r="BW840" s="17"/>
      <c r="BX840" s="17"/>
      <c r="BY840" s="17"/>
      <c r="BZ840" s="17"/>
      <c r="CA840" s="17"/>
      <c r="CB840" s="17"/>
      <c r="CC840" s="17"/>
      <c r="CD840" s="17"/>
      <c r="CE840" s="17"/>
      <c r="CF840" s="17"/>
      <c r="CG840" s="17"/>
      <c r="CH840" s="17"/>
      <c r="CI840" s="17"/>
      <c r="CJ840" s="17"/>
      <c r="CK840" s="17"/>
      <c r="CL840" s="17"/>
    </row>
    <row r="841" spans="19:90" x14ac:dyDescent="0.25"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</row>
    <row r="842" spans="19:90" x14ac:dyDescent="0.25"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</row>
    <row r="843" spans="19:90" x14ac:dyDescent="0.25"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  <c r="BO843" s="17"/>
      <c r="BP843" s="17"/>
      <c r="BQ843" s="17"/>
      <c r="BR843" s="17"/>
      <c r="BS843" s="17"/>
      <c r="BT843" s="17"/>
      <c r="BU843" s="17"/>
      <c r="BV843" s="17"/>
      <c r="BW843" s="17"/>
      <c r="BX843" s="17"/>
      <c r="BY843" s="17"/>
      <c r="BZ843" s="17"/>
      <c r="CA843" s="17"/>
      <c r="CB843" s="17"/>
      <c r="CC843" s="17"/>
      <c r="CD843" s="17"/>
      <c r="CE843" s="17"/>
      <c r="CF843" s="17"/>
      <c r="CG843" s="17"/>
      <c r="CH843" s="17"/>
      <c r="CI843" s="17"/>
      <c r="CJ843" s="17"/>
      <c r="CK843" s="17"/>
      <c r="CL843" s="17"/>
    </row>
    <row r="844" spans="19:90" x14ac:dyDescent="0.25"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  <c r="BO844" s="17"/>
      <c r="BP844" s="17"/>
      <c r="BQ844" s="17"/>
      <c r="BR844" s="17"/>
      <c r="BS844" s="17"/>
      <c r="BT844" s="17"/>
      <c r="BU844" s="17"/>
      <c r="BV844" s="17"/>
      <c r="BW844" s="17"/>
      <c r="BX844" s="17"/>
      <c r="BY844" s="17"/>
      <c r="BZ844" s="17"/>
      <c r="CA844" s="17"/>
      <c r="CB844" s="17"/>
      <c r="CC844" s="17"/>
      <c r="CD844" s="17"/>
      <c r="CE844" s="17"/>
      <c r="CF844" s="17"/>
      <c r="CG844" s="17"/>
      <c r="CH844" s="17"/>
      <c r="CI844" s="17"/>
      <c r="CJ844" s="17"/>
      <c r="CK844" s="17"/>
      <c r="CL844" s="17"/>
    </row>
    <row r="845" spans="19:90" x14ac:dyDescent="0.25"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  <c r="BI845" s="17"/>
      <c r="BJ845" s="17"/>
      <c r="BK845" s="17"/>
      <c r="BL845" s="17"/>
      <c r="BM845" s="17"/>
      <c r="BN845" s="17"/>
      <c r="BO845" s="17"/>
      <c r="BP845" s="17"/>
      <c r="BQ845" s="17"/>
      <c r="BR845" s="17"/>
      <c r="BS845" s="17"/>
      <c r="BT845" s="17"/>
      <c r="BU845" s="17"/>
      <c r="BV845" s="17"/>
      <c r="BW845" s="17"/>
      <c r="BX845" s="17"/>
      <c r="BY845" s="17"/>
      <c r="BZ845" s="17"/>
      <c r="CA845" s="17"/>
      <c r="CB845" s="17"/>
      <c r="CC845" s="17"/>
      <c r="CD845" s="17"/>
      <c r="CE845" s="17"/>
      <c r="CF845" s="17"/>
      <c r="CG845" s="17"/>
      <c r="CH845" s="17"/>
      <c r="CI845" s="17"/>
      <c r="CJ845" s="17"/>
      <c r="CK845" s="17"/>
      <c r="CL845" s="17"/>
    </row>
    <row r="846" spans="19:90" x14ac:dyDescent="0.25"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/>
      <c r="CF846" s="17"/>
      <c r="CG846" s="17"/>
      <c r="CH846" s="17"/>
      <c r="CI846" s="17"/>
      <c r="CJ846" s="17"/>
      <c r="CK846" s="17"/>
      <c r="CL846" s="17"/>
    </row>
    <row r="847" spans="19:90" x14ac:dyDescent="0.25"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/>
      <c r="CF847" s="17"/>
      <c r="CG847" s="17"/>
      <c r="CH847" s="17"/>
      <c r="CI847" s="17"/>
      <c r="CJ847" s="17"/>
      <c r="CK847" s="17"/>
      <c r="CL847" s="17"/>
    </row>
    <row r="848" spans="19:90" x14ac:dyDescent="0.25"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7"/>
      <c r="BE848" s="17"/>
      <c r="BF848" s="17"/>
      <c r="BG848" s="17"/>
      <c r="BH848" s="17"/>
      <c r="BI848" s="17"/>
      <c r="BJ848" s="17"/>
      <c r="BK848" s="17"/>
      <c r="BL848" s="17"/>
      <c r="BM848" s="17"/>
      <c r="BN848" s="17"/>
      <c r="BO848" s="17"/>
      <c r="BP848" s="17"/>
      <c r="BQ848" s="17"/>
      <c r="BR848" s="17"/>
      <c r="BS848" s="17"/>
      <c r="BT848" s="17"/>
      <c r="BU848" s="17"/>
      <c r="BV848" s="17"/>
      <c r="BW848" s="17"/>
      <c r="BX848" s="17"/>
      <c r="BY848" s="17"/>
      <c r="BZ848" s="17"/>
      <c r="CA848" s="17"/>
      <c r="CB848" s="17"/>
      <c r="CC848" s="17"/>
      <c r="CD848" s="17"/>
      <c r="CE848" s="17"/>
      <c r="CF848" s="17"/>
      <c r="CG848" s="17"/>
      <c r="CH848" s="17"/>
      <c r="CI848" s="17"/>
      <c r="CJ848" s="17"/>
      <c r="CK848" s="17"/>
      <c r="CL848" s="17"/>
    </row>
    <row r="849" spans="19:90" x14ac:dyDescent="0.25"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7"/>
      <c r="BE849" s="17"/>
      <c r="BF849" s="17"/>
      <c r="BG849" s="17"/>
      <c r="BH849" s="17"/>
      <c r="BI849" s="17"/>
      <c r="BJ849" s="17"/>
      <c r="BK849" s="17"/>
      <c r="BL849" s="17"/>
      <c r="BM849" s="17"/>
      <c r="BN849" s="17"/>
      <c r="BO849" s="17"/>
      <c r="BP849" s="17"/>
      <c r="BQ849" s="17"/>
      <c r="BR849" s="17"/>
      <c r="BS849" s="17"/>
      <c r="BT849" s="17"/>
      <c r="BU849" s="17"/>
      <c r="BV849" s="17"/>
      <c r="BW849" s="17"/>
      <c r="BX849" s="17"/>
      <c r="BY849" s="17"/>
      <c r="BZ849" s="17"/>
      <c r="CA849" s="17"/>
      <c r="CB849" s="17"/>
      <c r="CC849" s="17"/>
      <c r="CD849" s="17"/>
      <c r="CE849" s="17"/>
      <c r="CF849" s="17"/>
      <c r="CG849" s="17"/>
      <c r="CH849" s="17"/>
      <c r="CI849" s="17"/>
      <c r="CJ849" s="17"/>
      <c r="CK849" s="17"/>
      <c r="CL849" s="17"/>
    </row>
    <row r="850" spans="19:90" x14ac:dyDescent="0.25"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  <c r="BI850" s="17"/>
      <c r="BJ850" s="17"/>
      <c r="BK850" s="17"/>
      <c r="BL850" s="17"/>
      <c r="BM850" s="17"/>
      <c r="BN850" s="17"/>
      <c r="BO850" s="17"/>
      <c r="BP850" s="17"/>
      <c r="BQ850" s="17"/>
      <c r="BR850" s="17"/>
      <c r="BS850" s="17"/>
      <c r="BT850" s="17"/>
      <c r="BU850" s="17"/>
      <c r="BV850" s="17"/>
      <c r="BW850" s="17"/>
      <c r="BX850" s="17"/>
      <c r="BY850" s="17"/>
      <c r="BZ850" s="17"/>
      <c r="CA850" s="17"/>
      <c r="CB850" s="17"/>
      <c r="CC850" s="17"/>
      <c r="CD850" s="17"/>
      <c r="CE850" s="17"/>
      <c r="CF850" s="17"/>
      <c r="CG850" s="17"/>
      <c r="CH850" s="17"/>
      <c r="CI850" s="17"/>
      <c r="CJ850" s="17"/>
      <c r="CK850" s="17"/>
      <c r="CL850" s="17"/>
    </row>
    <row r="851" spans="19:90" x14ac:dyDescent="0.25"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</row>
    <row r="852" spans="19:90" x14ac:dyDescent="0.25"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</row>
    <row r="853" spans="19:90" x14ac:dyDescent="0.25"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  <c r="BI853" s="17"/>
      <c r="BJ853" s="17"/>
      <c r="BK853" s="17"/>
      <c r="BL853" s="17"/>
      <c r="BM853" s="17"/>
      <c r="BN853" s="17"/>
      <c r="BO853" s="17"/>
      <c r="BP853" s="17"/>
      <c r="BQ853" s="17"/>
      <c r="BR853" s="17"/>
      <c r="BS853" s="17"/>
      <c r="BT853" s="17"/>
      <c r="BU853" s="17"/>
      <c r="BV853" s="17"/>
      <c r="BW853" s="17"/>
      <c r="BX853" s="17"/>
      <c r="BY853" s="17"/>
      <c r="BZ853" s="17"/>
      <c r="CA853" s="17"/>
      <c r="CB853" s="17"/>
      <c r="CC853" s="17"/>
      <c r="CD853" s="17"/>
      <c r="CE853" s="17"/>
      <c r="CF853" s="17"/>
      <c r="CG853" s="17"/>
      <c r="CH853" s="17"/>
      <c r="CI853" s="17"/>
      <c r="CJ853" s="17"/>
      <c r="CK853" s="17"/>
      <c r="CL853" s="17"/>
    </row>
    <row r="854" spans="19:90" x14ac:dyDescent="0.25"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  <c r="BI854" s="17"/>
      <c r="BJ854" s="17"/>
      <c r="BK854" s="17"/>
      <c r="BL854" s="17"/>
      <c r="BM854" s="17"/>
      <c r="BN854" s="17"/>
      <c r="BO854" s="17"/>
      <c r="BP854" s="17"/>
      <c r="BQ854" s="17"/>
      <c r="BR854" s="17"/>
      <c r="BS854" s="17"/>
      <c r="BT854" s="17"/>
      <c r="BU854" s="17"/>
      <c r="BV854" s="17"/>
      <c r="BW854" s="17"/>
      <c r="BX854" s="17"/>
      <c r="BY854" s="17"/>
      <c r="BZ854" s="17"/>
      <c r="CA854" s="17"/>
      <c r="CB854" s="17"/>
      <c r="CC854" s="17"/>
      <c r="CD854" s="17"/>
      <c r="CE854" s="17"/>
      <c r="CF854" s="17"/>
      <c r="CG854" s="17"/>
      <c r="CH854" s="17"/>
      <c r="CI854" s="17"/>
      <c r="CJ854" s="17"/>
      <c r="CK854" s="17"/>
      <c r="CL854" s="17"/>
    </row>
    <row r="855" spans="19:90" x14ac:dyDescent="0.25"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  <c r="BI855" s="17"/>
      <c r="BJ855" s="17"/>
      <c r="BK855" s="17"/>
      <c r="BL855" s="17"/>
      <c r="BM855" s="17"/>
      <c r="BN855" s="17"/>
      <c r="BO855" s="17"/>
      <c r="BP855" s="17"/>
      <c r="BQ855" s="17"/>
      <c r="BR855" s="17"/>
      <c r="BS855" s="17"/>
      <c r="BT855" s="17"/>
      <c r="BU855" s="17"/>
      <c r="BV855" s="17"/>
      <c r="BW855" s="17"/>
      <c r="BX855" s="17"/>
      <c r="BY855" s="17"/>
      <c r="BZ855" s="17"/>
      <c r="CA855" s="17"/>
      <c r="CB855" s="17"/>
      <c r="CC855" s="17"/>
      <c r="CD855" s="17"/>
      <c r="CE855" s="17"/>
      <c r="CF855" s="17"/>
      <c r="CG855" s="17"/>
      <c r="CH855" s="17"/>
      <c r="CI855" s="17"/>
      <c r="CJ855" s="17"/>
      <c r="CK855" s="17"/>
      <c r="CL855" s="17"/>
    </row>
    <row r="856" spans="19:90" x14ac:dyDescent="0.25"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</row>
    <row r="857" spans="19:90" x14ac:dyDescent="0.25"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</row>
    <row r="858" spans="19:90" x14ac:dyDescent="0.25"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  <c r="BO858" s="17"/>
      <c r="BP858" s="17"/>
      <c r="BQ858" s="17"/>
      <c r="BR858" s="17"/>
      <c r="BS858" s="17"/>
      <c r="BT858" s="17"/>
      <c r="BU858" s="17"/>
      <c r="BV858" s="17"/>
      <c r="BW858" s="17"/>
      <c r="BX858" s="17"/>
      <c r="BY858" s="17"/>
      <c r="BZ858" s="17"/>
      <c r="CA858" s="17"/>
      <c r="CB858" s="17"/>
      <c r="CC858" s="17"/>
      <c r="CD858" s="17"/>
      <c r="CE858" s="17"/>
      <c r="CF858" s="17"/>
      <c r="CG858" s="17"/>
      <c r="CH858" s="17"/>
      <c r="CI858" s="17"/>
      <c r="CJ858" s="17"/>
      <c r="CK858" s="17"/>
      <c r="CL858" s="17"/>
    </row>
    <row r="859" spans="19:90" x14ac:dyDescent="0.25"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  <c r="BI859" s="17"/>
      <c r="BJ859" s="17"/>
      <c r="BK859" s="17"/>
      <c r="BL859" s="17"/>
      <c r="BM859" s="17"/>
      <c r="BN859" s="17"/>
      <c r="BO859" s="17"/>
      <c r="BP859" s="17"/>
      <c r="BQ859" s="17"/>
      <c r="BR859" s="17"/>
      <c r="BS859" s="17"/>
      <c r="BT859" s="17"/>
      <c r="BU859" s="17"/>
      <c r="BV859" s="17"/>
      <c r="BW859" s="17"/>
      <c r="BX859" s="17"/>
      <c r="BY859" s="17"/>
      <c r="BZ859" s="17"/>
      <c r="CA859" s="17"/>
      <c r="CB859" s="17"/>
      <c r="CC859" s="17"/>
      <c r="CD859" s="17"/>
      <c r="CE859" s="17"/>
      <c r="CF859" s="17"/>
      <c r="CG859" s="17"/>
      <c r="CH859" s="17"/>
      <c r="CI859" s="17"/>
      <c r="CJ859" s="17"/>
      <c r="CK859" s="17"/>
      <c r="CL859" s="17"/>
    </row>
    <row r="860" spans="19:90" x14ac:dyDescent="0.25"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7"/>
      <c r="BE860" s="17"/>
      <c r="BF860" s="17"/>
      <c r="BG860" s="17"/>
      <c r="BH860" s="17"/>
      <c r="BI860" s="17"/>
      <c r="BJ860" s="17"/>
      <c r="BK860" s="17"/>
      <c r="BL860" s="17"/>
      <c r="BM860" s="17"/>
      <c r="BN860" s="17"/>
      <c r="BO860" s="17"/>
      <c r="BP860" s="17"/>
      <c r="BQ860" s="17"/>
      <c r="BR860" s="17"/>
      <c r="BS860" s="17"/>
      <c r="BT860" s="17"/>
      <c r="BU860" s="17"/>
      <c r="BV860" s="17"/>
      <c r="BW860" s="17"/>
      <c r="BX860" s="17"/>
      <c r="BY860" s="17"/>
      <c r="BZ860" s="17"/>
      <c r="CA860" s="17"/>
      <c r="CB860" s="17"/>
      <c r="CC860" s="17"/>
      <c r="CD860" s="17"/>
      <c r="CE860" s="17"/>
      <c r="CF860" s="17"/>
      <c r="CG860" s="17"/>
      <c r="CH860" s="17"/>
      <c r="CI860" s="17"/>
      <c r="CJ860" s="17"/>
      <c r="CK860" s="17"/>
      <c r="CL860" s="17"/>
    </row>
    <row r="861" spans="19:90" x14ac:dyDescent="0.25"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</row>
    <row r="862" spans="19:90" x14ac:dyDescent="0.25"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</row>
    <row r="863" spans="19:90" x14ac:dyDescent="0.25"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  <c r="BI863" s="17"/>
      <c r="BJ863" s="17"/>
      <c r="BK863" s="17"/>
      <c r="BL863" s="17"/>
      <c r="BM863" s="17"/>
      <c r="BN863" s="17"/>
      <c r="BO863" s="17"/>
      <c r="BP863" s="17"/>
      <c r="BQ863" s="17"/>
      <c r="BR863" s="17"/>
      <c r="BS863" s="17"/>
      <c r="BT863" s="17"/>
      <c r="BU863" s="17"/>
      <c r="BV863" s="17"/>
      <c r="BW863" s="17"/>
      <c r="BX863" s="17"/>
      <c r="BY863" s="17"/>
      <c r="BZ863" s="17"/>
      <c r="CA863" s="17"/>
      <c r="CB863" s="17"/>
      <c r="CC863" s="17"/>
      <c r="CD863" s="17"/>
      <c r="CE863" s="17"/>
      <c r="CF863" s="17"/>
      <c r="CG863" s="17"/>
      <c r="CH863" s="17"/>
      <c r="CI863" s="17"/>
      <c r="CJ863" s="17"/>
      <c r="CK863" s="17"/>
      <c r="CL863" s="17"/>
    </row>
    <row r="864" spans="19:90" x14ac:dyDescent="0.25"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7"/>
      <c r="BE864" s="17"/>
      <c r="BF864" s="17"/>
      <c r="BG864" s="17"/>
      <c r="BH864" s="17"/>
      <c r="BI864" s="17"/>
      <c r="BJ864" s="17"/>
      <c r="BK864" s="17"/>
      <c r="BL864" s="17"/>
      <c r="BM864" s="17"/>
      <c r="BN864" s="17"/>
      <c r="BO864" s="17"/>
      <c r="BP864" s="17"/>
      <c r="BQ864" s="17"/>
      <c r="BR864" s="17"/>
      <c r="BS864" s="17"/>
      <c r="BT864" s="17"/>
      <c r="BU864" s="17"/>
      <c r="BV864" s="17"/>
      <c r="BW864" s="17"/>
      <c r="BX864" s="17"/>
      <c r="BY864" s="17"/>
      <c r="BZ864" s="17"/>
      <c r="CA864" s="17"/>
      <c r="CB864" s="17"/>
      <c r="CC864" s="17"/>
      <c r="CD864" s="17"/>
      <c r="CE864" s="17"/>
      <c r="CF864" s="17"/>
      <c r="CG864" s="17"/>
      <c r="CH864" s="17"/>
      <c r="CI864" s="17"/>
      <c r="CJ864" s="17"/>
      <c r="CK864" s="17"/>
      <c r="CL864" s="17"/>
    </row>
    <row r="865" spans="19:90" x14ac:dyDescent="0.25"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  <c r="BI865" s="17"/>
      <c r="BJ865" s="17"/>
      <c r="BK865" s="17"/>
      <c r="BL865" s="17"/>
      <c r="BM865" s="17"/>
      <c r="BN865" s="17"/>
      <c r="BO865" s="17"/>
      <c r="BP865" s="17"/>
      <c r="BQ865" s="17"/>
      <c r="BR865" s="17"/>
      <c r="BS865" s="17"/>
      <c r="BT865" s="17"/>
      <c r="BU865" s="17"/>
      <c r="BV865" s="17"/>
      <c r="BW865" s="17"/>
      <c r="BX865" s="17"/>
      <c r="BY865" s="17"/>
      <c r="BZ865" s="17"/>
      <c r="CA865" s="17"/>
      <c r="CB865" s="17"/>
      <c r="CC865" s="17"/>
      <c r="CD865" s="17"/>
      <c r="CE865" s="17"/>
      <c r="CF865" s="17"/>
      <c r="CG865" s="17"/>
      <c r="CH865" s="17"/>
      <c r="CI865" s="17"/>
      <c r="CJ865" s="17"/>
      <c r="CK865" s="17"/>
      <c r="CL865" s="17"/>
    </row>
    <row r="866" spans="19:90" x14ac:dyDescent="0.25"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</row>
    <row r="867" spans="19:90" x14ac:dyDescent="0.25"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</row>
    <row r="868" spans="19:90" x14ac:dyDescent="0.25"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R868" s="17"/>
      <c r="BS868" s="17"/>
      <c r="BT868" s="17"/>
      <c r="BU868" s="17"/>
      <c r="BV868" s="17"/>
      <c r="BW868" s="17"/>
      <c r="BX868" s="17"/>
      <c r="BY868" s="17"/>
      <c r="BZ868" s="17"/>
      <c r="CA868" s="17"/>
      <c r="CB868" s="17"/>
      <c r="CC868" s="17"/>
      <c r="CD868" s="17"/>
      <c r="CE868" s="17"/>
      <c r="CF868" s="17"/>
      <c r="CG868" s="17"/>
      <c r="CH868" s="17"/>
      <c r="CI868" s="17"/>
      <c r="CJ868" s="17"/>
      <c r="CK868" s="17"/>
      <c r="CL868" s="17"/>
    </row>
    <row r="869" spans="19:90" x14ac:dyDescent="0.25"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R869" s="17"/>
      <c r="BS869" s="17"/>
      <c r="BT869" s="17"/>
      <c r="BU869" s="17"/>
      <c r="BV869" s="17"/>
      <c r="BW869" s="17"/>
      <c r="BX869" s="17"/>
      <c r="BY869" s="17"/>
      <c r="BZ869" s="17"/>
      <c r="CA869" s="17"/>
      <c r="CB869" s="17"/>
      <c r="CC869" s="17"/>
      <c r="CD869" s="17"/>
      <c r="CE869" s="17"/>
      <c r="CF869" s="17"/>
      <c r="CG869" s="17"/>
      <c r="CH869" s="17"/>
      <c r="CI869" s="17"/>
      <c r="CJ869" s="17"/>
      <c r="CK869" s="17"/>
      <c r="CL869" s="17"/>
    </row>
    <row r="870" spans="19:90" x14ac:dyDescent="0.25"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  <c r="BI870" s="17"/>
      <c r="BJ870" s="17"/>
      <c r="BK870" s="17"/>
      <c r="BL870" s="17"/>
      <c r="BM870" s="17"/>
      <c r="BN870" s="17"/>
      <c r="BO870" s="17"/>
      <c r="BP870" s="17"/>
      <c r="BQ870" s="17"/>
      <c r="BR870" s="17"/>
      <c r="BS870" s="17"/>
      <c r="BT870" s="17"/>
      <c r="BU870" s="17"/>
      <c r="BV870" s="17"/>
      <c r="BW870" s="17"/>
      <c r="BX870" s="17"/>
      <c r="BY870" s="17"/>
      <c r="BZ870" s="17"/>
      <c r="CA870" s="17"/>
      <c r="CB870" s="17"/>
      <c r="CC870" s="17"/>
      <c r="CD870" s="17"/>
      <c r="CE870" s="17"/>
      <c r="CF870" s="17"/>
      <c r="CG870" s="17"/>
      <c r="CH870" s="17"/>
      <c r="CI870" s="17"/>
      <c r="CJ870" s="17"/>
      <c r="CK870" s="17"/>
      <c r="CL870" s="17"/>
    </row>
    <row r="871" spans="19:90" x14ac:dyDescent="0.25"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</row>
    <row r="872" spans="19:90" x14ac:dyDescent="0.25"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</row>
    <row r="873" spans="19:90" x14ac:dyDescent="0.25"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  <c r="BI873" s="17"/>
      <c r="BJ873" s="17"/>
      <c r="BK873" s="17"/>
      <c r="BL873" s="17"/>
      <c r="BM873" s="17"/>
      <c r="BN873" s="17"/>
      <c r="BO873" s="17"/>
      <c r="BP873" s="17"/>
      <c r="BQ873" s="17"/>
      <c r="BR873" s="17"/>
      <c r="BS873" s="17"/>
      <c r="BT873" s="17"/>
      <c r="BU873" s="17"/>
      <c r="BV873" s="17"/>
      <c r="BW873" s="17"/>
      <c r="BX873" s="17"/>
      <c r="BY873" s="17"/>
      <c r="BZ873" s="17"/>
      <c r="CA873" s="17"/>
      <c r="CB873" s="17"/>
      <c r="CC873" s="17"/>
      <c r="CD873" s="17"/>
      <c r="CE873" s="17"/>
      <c r="CF873" s="17"/>
      <c r="CG873" s="17"/>
      <c r="CH873" s="17"/>
      <c r="CI873" s="17"/>
      <c r="CJ873" s="17"/>
      <c r="CK873" s="17"/>
      <c r="CL873" s="17"/>
    </row>
    <row r="874" spans="19:90" x14ac:dyDescent="0.25"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  <c r="BO874" s="17"/>
      <c r="BP874" s="17"/>
      <c r="BQ874" s="17"/>
      <c r="BR874" s="17"/>
      <c r="BS874" s="17"/>
      <c r="BT874" s="17"/>
      <c r="BU874" s="17"/>
      <c r="BV874" s="17"/>
      <c r="BW874" s="17"/>
      <c r="BX874" s="17"/>
      <c r="BY874" s="17"/>
      <c r="BZ874" s="17"/>
      <c r="CA874" s="17"/>
      <c r="CB874" s="17"/>
      <c r="CC874" s="17"/>
      <c r="CD874" s="17"/>
      <c r="CE874" s="17"/>
      <c r="CF874" s="17"/>
      <c r="CG874" s="17"/>
      <c r="CH874" s="17"/>
      <c r="CI874" s="17"/>
      <c r="CJ874" s="17"/>
      <c r="CK874" s="17"/>
      <c r="CL874" s="17"/>
    </row>
    <row r="875" spans="19:90" x14ac:dyDescent="0.25"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  <c r="BO875" s="17"/>
      <c r="BP875" s="17"/>
      <c r="BQ875" s="17"/>
      <c r="BR875" s="17"/>
      <c r="BS875" s="17"/>
      <c r="BT875" s="17"/>
      <c r="BU875" s="17"/>
      <c r="BV875" s="17"/>
      <c r="BW875" s="17"/>
      <c r="BX875" s="17"/>
      <c r="BY875" s="17"/>
      <c r="BZ875" s="17"/>
      <c r="CA875" s="17"/>
      <c r="CB875" s="17"/>
      <c r="CC875" s="17"/>
      <c r="CD875" s="17"/>
      <c r="CE875" s="17"/>
      <c r="CF875" s="17"/>
      <c r="CG875" s="17"/>
      <c r="CH875" s="17"/>
      <c r="CI875" s="17"/>
      <c r="CJ875" s="17"/>
      <c r="CK875" s="17"/>
      <c r="CL875" s="17"/>
    </row>
    <row r="876" spans="19:90" x14ac:dyDescent="0.25"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</row>
    <row r="877" spans="19:90" x14ac:dyDescent="0.25"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</row>
    <row r="878" spans="19:90" x14ac:dyDescent="0.25"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  <c r="BO878" s="17"/>
      <c r="BP878" s="17"/>
      <c r="BQ878" s="17"/>
      <c r="BR878" s="17"/>
      <c r="BS878" s="17"/>
      <c r="BT878" s="17"/>
      <c r="BU878" s="17"/>
      <c r="BV878" s="17"/>
      <c r="BW878" s="17"/>
      <c r="BX878" s="17"/>
      <c r="BY878" s="17"/>
      <c r="BZ878" s="17"/>
      <c r="CA878" s="17"/>
      <c r="CB878" s="17"/>
      <c r="CC878" s="17"/>
      <c r="CD878" s="17"/>
      <c r="CE878" s="17"/>
      <c r="CF878" s="17"/>
      <c r="CG878" s="17"/>
      <c r="CH878" s="17"/>
      <c r="CI878" s="17"/>
      <c r="CJ878" s="17"/>
      <c r="CK878" s="17"/>
      <c r="CL878" s="17"/>
    </row>
    <row r="879" spans="19:90" x14ac:dyDescent="0.25"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  <c r="BI879" s="17"/>
      <c r="BJ879" s="17"/>
      <c r="BK879" s="17"/>
      <c r="BL879" s="17"/>
      <c r="BM879" s="17"/>
      <c r="BN879" s="17"/>
      <c r="BO879" s="17"/>
      <c r="BP879" s="17"/>
      <c r="BQ879" s="17"/>
      <c r="BR879" s="17"/>
      <c r="BS879" s="17"/>
      <c r="BT879" s="17"/>
      <c r="BU879" s="17"/>
      <c r="BV879" s="17"/>
      <c r="BW879" s="17"/>
      <c r="BX879" s="17"/>
      <c r="BY879" s="17"/>
      <c r="BZ879" s="17"/>
      <c r="CA879" s="17"/>
      <c r="CB879" s="17"/>
      <c r="CC879" s="17"/>
      <c r="CD879" s="17"/>
      <c r="CE879" s="17"/>
      <c r="CF879" s="17"/>
      <c r="CG879" s="17"/>
      <c r="CH879" s="17"/>
      <c r="CI879" s="17"/>
      <c r="CJ879" s="17"/>
      <c r="CK879" s="17"/>
      <c r="CL879" s="17"/>
    </row>
    <row r="880" spans="19:90" x14ac:dyDescent="0.25"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  <c r="BO880" s="17"/>
      <c r="BP880" s="17"/>
      <c r="BQ880" s="17"/>
      <c r="BR880" s="17"/>
      <c r="BS880" s="17"/>
      <c r="BT880" s="17"/>
      <c r="BU880" s="17"/>
      <c r="BV880" s="17"/>
      <c r="BW880" s="17"/>
      <c r="BX880" s="17"/>
      <c r="BY880" s="17"/>
      <c r="BZ880" s="17"/>
      <c r="CA880" s="17"/>
      <c r="CB880" s="17"/>
      <c r="CC880" s="17"/>
      <c r="CD880" s="17"/>
      <c r="CE880" s="17"/>
      <c r="CF880" s="17"/>
      <c r="CG880" s="17"/>
      <c r="CH880" s="17"/>
      <c r="CI880" s="17"/>
      <c r="CJ880" s="17"/>
      <c r="CK880" s="17"/>
      <c r="CL880" s="17"/>
    </row>
    <row r="881" spans="19:90" x14ac:dyDescent="0.25"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/>
      <c r="BZ881" s="17"/>
      <c r="CA881" s="17"/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</row>
    <row r="882" spans="19:90" x14ac:dyDescent="0.25"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</row>
    <row r="883" spans="19:90" x14ac:dyDescent="0.25"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  <c r="BO883" s="17"/>
      <c r="BP883" s="17"/>
      <c r="BQ883" s="17"/>
      <c r="BR883" s="17"/>
      <c r="BS883" s="17"/>
      <c r="BT883" s="17"/>
      <c r="BU883" s="17"/>
      <c r="BV883" s="17"/>
      <c r="BW883" s="17"/>
      <c r="BX883" s="17"/>
      <c r="BY883" s="17"/>
      <c r="BZ883" s="17"/>
      <c r="CA883" s="17"/>
      <c r="CB883" s="17"/>
      <c r="CC883" s="17"/>
      <c r="CD883" s="17"/>
      <c r="CE883" s="17"/>
      <c r="CF883" s="17"/>
      <c r="CG883" s="17"/>
      <c r="CH883" s="17"/>
      <c r="CI883" s="17"/>
      <c r="CJ883" s="17"/>
      <c r="CK883" s="17"/>
      <c r="CL883" s="17"/>
    </row>
    <row r="884" spans="19:90" x14ac:dyDescent="0.25"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  <c r="BO884" s="17"/>
      <c r="BP884" s="17"/>
      <c r="BQ884" s="17"/>
      <c r="BR884" s="17"/>
      <c r="BS884" s="17"/>
      <c r="BT884" s="17"/>
      <c r="BU884" s="17"/>
      <c r="BV884" s="17"/>
      <c r="BW884" s="17"/>
      <c r="BX884" s="17"/>
      <c r="BY884" s="17"/>
      <c r="BZ884" s="17"/>
      <c r="CA884" s="17"/>
      <c r="CB884" s="17"/>
      <c r="CC884" s="17"/>
      <c r="CD884" s="17"/>
      <c r="CE884" s="17"/>
      <c r="CF884" s="17"/>
      <c r="CG884" s="17"/>
      <c r="CH884" s="17"/>
      <c r="CI884" s="17"/>
      <c r="CJ884" s="17"/>
      <c r="CK884" s="17"/>
      <c r="CL884" s="17"/>
    </row>
    <row r="885" spans="19:90" x14ac:dyDescent="0.25"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  <c r="BI885" s="17"/>
      <c r="BJ885" s="17"/>
      <c r="BK885" s="17"/>
      <c r="BL885" s="17"/>
      <c r="BM885" s="17"/>
      <c r="BN885" s="17"/>
      <c r="BO885" s="17"/>
      <c r="BP885" s="17"/>
      <c r="BQ885" s="17"/>
      <c r="BR885" s="17"/>
      <c r="BS885" s="17"/>
      <c r="BT885" s="17"/>
      <c r="BU885" s="17"/>
      <c r="BV885" s="17"/>
      <c r="BW885" s="17"/>
      <c r="BX885" s="17"/>
      <c r="BY885" s="17"/>
      <c r="BZ885" s="17"/>
      <c r="CA885" s="17"/>
      <c r="CB885" s="17"/>
      <c r="CC885" s="17"/>
      <c r="CD885" s="17"/>
      <c r="CE885" s="17"/>
      <c r="CF885" s="17"/>
      <c r="CG885" s="17"/>
      <c r="CH885" s="17"/>
      <c r="CI885" s="17"/>
      <c r="CJ885" s="17"/>
      <c r="CK885" s="17"/>
      <c r="CL885" s="17"/>
    </row>
    <row r="886" spans="19:90" x14ac:dyDescent="0.25"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/>
      <c r="BZ886" s="17"/>
      <c r="CA886" s="17"/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</row>
    <row r="887" spans="19:90" x14ac:dyDescent="0.25"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/>
      <c r="BZ887" s="17"/>
      <c r="CA887" s="17"/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</row>
    <row r="888" spans="19:90" x14ac:dyDescent="0.25"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  <c r="BI888" s="17"/>
      <c r="BJ888" s="17"/>
      <c r="BK888" s="17"/>
      <c r="BL888" s="17"/>
      <c r="BM888" s="17"/>
      <c r="BN888" s="17"/>
      <c r="BO888" s="17"/>
      <c r="BP888" s="17"/>
      <c r="BQ888" s="17"/>
      <c r="BR888" s="17"/>
      <c r="BS888" s="17"/>
      <c r="BT888" s="17"/>
      <c r="BU888" s="17"/>
      <c r="BV888" s="17"/>
      <c r="BW888" s="17"/>
      <c r="BX888" s="17"/>
      <c r="BY888" s="17"/>
      <c r="BZ888" s="17"/>
      <c r="CA888" s="17"/>
      <c r="CB888" s="17"/>
      <c r="CC888" s="17"/>
      <c r="CD888" s="17"/>
      <c r="CE888" s="17"/>
      <c r="CF888" s="17"/>
      <c r="CG888" s="17"/>
      <c r="CH888" s="17"/>
      <c r="CI888" s="17"/>
      <c r="CJ888" s="17"/>
      <c r="CK888" s="17"/>
      <c r="CL888" s="17"/>
    </row>
    <row r="889" spans="19:90" x14ac:dyDescent="0.25"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  <c r="BI889" s="17"/>
      <c r="BJ889" s="17"/>
      <c r="BK889" s="17"/>
      <c r="BL889" s="17"/>
      <c r="BM889" s="17"/>
      <c r="BN889" s="17"/>
      <c r="BO889" s="17"/>
      <c r="BP889" s="17"/>
      <c r="BQ889" s="17"/>
      <c r="BR889" s="17"/>
      <c r="BS889" s="17"/>
      <c r="BT889" s="17"/>
      <c r="BU889" s="17"/>
      <c r="BV889" s="17"/>
      <c r="BW889" s="17"/>
      <c r="BX889" s="17"/>
      <c r="BY889" s="17"/>
      <c r="BZ889" s="17"/>
      <c r="CA889" s="17"/>
      <c r="CB889" s="17"/>
      <c r="CC889" s="17"/>
      <c r="CD889" s="17"/>
      <c r="CE889" s="17"/>
      <c r="CF889" s="17"/>
      <c r="CG889" s="17"/>
      <c r="CH889" s="17"/>
      <c r="CI889" s="17"/>
      <c r="CJ889" s="17"/>
      <c r="CK889" s="17"/>
      <c r="CL889" s="17"/>
    </row>
    <row r="890" spans="19:90" x14ac:dyDescent="0.25"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R890" s="17"/>
      <c r="BS890" s="17"/>
      <c r="BT890" s="17"/>
      <c r="BU890" s="17"/>
      <c r="BV890" s="17"/>
      <c r="BW890" s="17"/>
      <c r="BX890" s="17"/>
      <c r="BY890" s="17"/>
      <c r="BZ890" s="17"/>
      <c r="CA890" s="17"/>
      <c r="CB890" s="17"/>
      <c r="CC890" s="17"/>
      <c r="CD890" s="17"/>
      <c r="CE890" s="17"/>
      <c r="CF890" s="17"/>
      <c r="CG890" s="17"/>
      <c r="CH890" s="17"/>
      <c r="CI890" s="17"/>
      <c r="CJ890" s="17"/>
      <c r="CK890" s="17"/>
      <c r="CL890" s="17"/>
    </row>
    <row r="891" spans="19:90" x14ac:dyDescent="0.25"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  <c r="BT891" s="17"/>
      <c r="BU891" s="17"/>
      <c r="BV891" s="17"/>
      <c r="BW891" s="17"/>
      <c r="BX891" s="17"/>
      <c r="BY891" s="17"/>
      <c r="BZ891" s="17"/>
      <c r="CA891" s="17"/>
      <c r="CB891" s="17"/>
      <c r="CC891" s="17"/>
      <c r="CD891" s="17"/>
      <c r="CE891" s="17"/>
      <c r="CF891" s="17"/>
      <c r="CG891" s="17"/>
      <c r="CH891" s="17"/>
      <c r="CI891" s="17"/>
      <c r="CJ891" s="17"/>
      <c r="CK891" s="17"/>
      <c r="CL891" s="17"/>
    </row>
    <row r="892" spans="19:90" x14ac:dyDescent="0.25"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  <c r="BT892" s="17"/>
      <c r="BU892" s="17"/>
      <c r="BV892" s="17"/>
      <c r="BW892" s="17"/>
      <c r="BX892" s="17"/>
      <c r="BY892" s="17"/>
      <c r="BZ892" s="17"/>
      <c r="CA892" s="17"/>
      <c r="CB892" s="17"/>
      <c r="CC892" s="17"/>
      <c r="CD892" s="17"/>
      <c r="CE892" s="17"/>
      <c r="CF892" s="17"/>
      <c r="CG892" s="17"/>
      <c r="CH892" s="17"/>
      <c r="CI892" s="17"/>
      <c r="CJ892" s="17"/>
      <c r="CK892" s="17"/>
      <c r="CL892" s="17"/>
    </row>
    <row r="893" spans="19:90" x14ac:dyDescent="0.25"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7"/>
      <c r="BE893" s="17"/>
      <c r="BF893" s="17"/>
      <c r="BG893" s="17"/>
      <c r="BH893" s="17"/>
      <c r="BI893" s="17"/>
      <c r="BJ893" s="17"/>
      <c r="BK893" s="17"/>
      <c r="BL893" s="17"/>
      <c r="BM893" s="17"/>
      <c r="BN893" s="17"/>
      <c r="BO893" s="17"/>
      <c r="BP893" s="17"/>
      <c r="BQ893" s="17"/>
      <c r="BR893" s="17"/>
      <c r="BS893" s="17"/>
      <c r="BT893" s="17"/>
      <c r="BU893" s="17"/>
      <c r="BV893" s="17"/>
      <c r="BW893" s="17"/>
      <c r="BX893" s="17"/>
      <c r="BY893" s="17"/>
      <c r="BZ893" s="17"/>
      <c r="CA893" s="17"/>
      <c r="CB893" s="17"/>
      <c r="CC893" s="17"/>
      <c r="CD893" s="17"/>
      <c r="CE893" s="17"/>
      <c r="CF893" s="17"/>
      <c r="CG893" s="17"/>
      <c r="CH893" s="17"/>
      <c r="CI893" s="17"/>
      <c r="CJ893" s="17"/>
      <c r="CK893" s="17"/>
      <c r="CL893" s="17"/>
    </row>
    <row r="894" spans="19:90" x14ac:dyDescent="0.25"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  <c r="AS894" s="17"/>
      <c r="AT894" s="17"/>
      <c r="AU894" s="17"/>
      <c r="AV894" s="17"/>
      <c r="AW894" s="17"/>
      <c r="AX894" s="17"/>
      <c r="AY894" s="17"/>
      <c r="AZ894" s="17"/>
      <c r="BA894" s="17"/>
      <c r="BB894" s="17"/>
      <c r="BC894" s="17"/>
      <c r="BD894" s="17"/>
      <c r="BE894" s="17"/>
      <c r="BF894" s="17"/>
      <c r="BG894" s="17"/>
      <c r="BH894" s="17"/>
      <c r="BI894" s="17"/>
      <c r="BJ894" s="17"/>
      <c r="BK894" s="17"/>
      <c r="BL894" s="17"/>
      <c r="BM894" s="17"/>
      <c r="BN894" s="17"/>
      <c r="BO894" s="17"/>
      <c r="BP894" s="17"/>
      <c r="BQ894" s="17"/>
      <c r="BR894" s="17"/>
      <c r="BS894" s="17"/>
      <c r="BT894" s="17"/>
      <c r="BU894" s="17"/>
      <c r="BV894" s="17"/>
      <c r="BW894" s="17"/>
      <c r="BX894" s="17"/>
      <c r="BY894" s="17"/>
      <c r="BZ894" s="17"/>
      <c r="CA894" s="17"/>
      <c r="CB894" s="17"/>
      <c r="CC894" s="17"/>
      <c r="CD894" s="17"/>
      <c r="CE894" s="17"/>
      <c r="CF894" s="17"/>
      <c r="CG894" s="17"/>
      <c r="CH894" s="17"/>
      <c r="CI894" s="17"/>
      <c r="CJ894" s="17"/>
      <c r="CK894" s="17"/>
      <c r="CL894" s="17"/>
    </row>
    <row r="895" spans="19:90" x14ac:dyDescent="0.25"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7"/>
      <c r="BE895" s="17"/>
      <c r="BF895" s="17"/>
      <c r="BG895" s="17"/>
      <c r="BH895" s="17"/>
      <c r="BI895" s="17"/>
      <c r="BJ895" s="17"/>
      <c r="BK895" s="17"/>
      <c r="BL895" s="17"/>
      <c r="BM895" s="17"/>
      <c r="BN895" s="17"/>
      <c r="BO895" s="17"/>
      <c r="BP895" s="17"/>
      <c r="BQ895" s="17"/>
      <c r="BR895" s="17"/>
      <c r="BS895" s="17"/>
      <c r="BT895" s="17"/>
      <c r="BU895" s="17"/>
      <c r="BV895" s="17"/>
      <c r="BW895" s="17"/>
      <c r="BX895" s="17"/>
      <c r="BY895" s="17"/>
      <c r="BZ895" s="17"/>
      <c r="CA895" s="17"/>
      <c r="CB895" s="17"/>
      <c r="CC895" s="17"/>
      <c r="CD895" s="17"/>
      <c r="CE895" s="17"/>
      <c r="CF895" s="17"/>
      <c r="CG895" s="17"/>
      <c r="CH895" s="17"/>
      <c r="CI895" s="17"/>
      <c r="CJ895" s="17"/>
      <c r="CK895" s="17"/>
      <c r="CL895" s="17"/>
    </row>
    <row r="896" spans="19:90" x14ac:dyDescent="0.25"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</row>
    <row r="897" spans="19:90" x14ac:dyDescent="0.25"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  <c r="BT897" s="17"/>
      <c r="BU897" s="17"/>
      <c r="BV897" s="17"/>
      <c r="BW897" s="17"/>
      <c r="BX897" s="17"/>
      <c r="BY897" s="17"/>
      <c r="BZ897" s="17"/>
      <c r="CA897" s="17"/>
      <c r="CB897" s="17"/>
      <c r="CC897" s="17"/>
      <c r="CD897" s="17"/>
      <c r="CE897" s="17"/>
      <c r="CF897" s="17"/>
      <c r="CG897" s="17"/>
      <c r="CH897" s="17"/>
      <c r="CI897" s="17"/>
      <c r="CJ897" s="17"/>
      <c r="CK897" s="17"/>
      <c r="CL897" s="17"/>
    </row>
    <row r="898" spans="19:90" x14ac:dyDescent="0.25"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7"/>
      <c r="BE898" s="17"/>
      <c r="BF898" s="17"/>
      <c r="BG898" s="17"/>
      <c r="BH898" s="17"/>
      <c r="BI898" s="17"/>
      <c r="BJ898" s="17"/>
      <c r="BK898" s="17"/>
      <c r="BL898" s="17"/>
      <c r="BM898" s="17"/>
      <c r="BN898" s="17"/>
      <c r="BO898" s="17"/>
      <c r="BP898" s="17"/>
      <c r="BQ898" s="17"/>
      <c r="BR898" s="17"/>
      <c r="BS898" s="17"/>
      <c r="BT898" s="17"/>
      <c r="BU898" s="17"/>
      <c r="BV898" s="17"/>
      <c r="BW898" s="17"/>
      <c r="BX898" s="17"/>
      <c r="BY898" s="17"/>
      <c r="BZ898" s="17"/>
      <c r="CA898" s="17"/>
      <c r="CB898" s="17"/>
      <c r="CC898" s="17"/>
      <c r="CD898" s="17"/>
      <c r="CE898" s="17"/>
      <c r="CF898" s="17"/>
      <c r="CG898" s="17"/>
      <c r="CH898" s="17"/>
      <c r="CI898" s="17"/>
      <c r="CJ898" s="17"/>
      <c r="CK898" s="17"/>
      <c r="CL898" s="17"/>
    </row>
    <row r="899" spans="19:90" x14ac:dyDescent="0.25"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7"/>
      <c r="BE899" s="17"/>
      <c r="BF899" s="17"/>
      <c r="BG899" s="17"/>
      <c r="BH899" s="17"/>
      <c r="BI899" s="17"/>
      <c r="BJ899" s="17"/>
      <c r="BK899" s="17"/>
      <c r="BL899" s="17"/>
      <c r="BM899" s="17"/>
      <c r="BN899" s="17"/>
      <c r="BO899" s="17"/>
      <c r="BP899" s="17"/>
      <c r="BQ899" s="17"/>
      <c r="BR899" s="17"/>
      <c r="BS899" s="17"/>
      <c r="BT899" s="17"/>
      <c r="BU899" s="17"/>
      <c r="BV899" s="17"/>
      <c r="BW899" s="17"/>
      <c r="BX899" s="17"/>
      <c r="BY899" s="17"/>
      <c r="BZ899" s="17"/>
      <c r="CA899" s="17"/>
      <c r="CB899" s="17"/>
      <c r="CC899" s="17"/>
      <c r="CD899" s="17"/>
      <c r="CE899" s="17"/>
      <c r="CF899" s="17"/>
      <c r="CG899" s="17"/>
      <c r="CH899" s="17"/>
      <c r="CI899" s="17"/>
      <c r="CJ899" s="17"/>
      <c r="CK899" s="17"/>
      <c r="CL899" s="17"/>
    </row>
    <row r="900" spans="19:90" x14ac:dyDescent="0.25"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/>
      <c r="CF900" s="17"/>
      <c r="CG900" s="17"/>
      <c r="CH900" s="17"/>
      <c r="CI900" s="17"/>
      <c r="CJ900" s="17"/>
      <c r="CK900" s="17"/>
      <c r="CL900" s="17"/>
    </row>
    <row r="901" spans="19:90" x14ac:dyDescent="0.25"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  <c r="BT901" s="17"/>
      <c r="BU901" s="17"/>
      <c r="BV901" s="17"/>
      <c r="BW901" s="17"/>
      <c r="BX901" s="17"/>
      <c r="BY901" s="17"/>
      <c r="BZ901" s="17"/>
      <c r="CA901" s="17"/>
      <c r="CB901" s="17"/>
      <c r="CC901" s="17"/>
      <c r="CD901" s="17"/>
      <c r="CE901" s="17"/>
      <c r="CF901" s="17"/>
      <c r="CG901" s="17"/>
      <c r="CH901" s="17"/>
      <c r="CI901" s="17"/>
      <c r="CJ901" s="17"/>
      <c r="CK901" s="17"/>
      <c r="CL901" s="17"/>
    </row>
    <row r="902" spans="19:90" x14ac:dyDescent="0.25"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7"/>
      <c r="BE902" s="17"/>
      <c r="BF902" s="17"/>
      <c r="BG902" s="17"/>
      <c r="BH902" s="17"/>
      <c r="BI902" s="17"/>
      <c r="BJ902" s="17"/>
      <c r="BK902" s="17"/>
      <c r="BL902" s="17"/>
      <c r="BM902" s="17"/>
      <c r="BN902" s="17"/>
      <c r="BO902" s="17"/>
      <c r="BP902" s="17"/>
      <c r="BQ902" s="17"/>
      <c r="BR902" s="17"/>
      <c r="BS902" s="17"/>
      <c r="BT902" s="17"/>
      <c r="BU902" s="17"/>
      <c r="BV902" s="17"/>
      <c r="BW902" s="17"/>
      <c r="BX902" s="17"/>
      <c r="BY902" s="17"/>
      <c r="BZ902" s="17"/>
      <c r="CA902" s="17"/>
      <c r="CB902" s="17"/>
      <c r="CC902" s="17"/>
      <c r="CD902" s="17"/>
      <c r="CE902" s="17"/>
      <c r="CF902" s="17"/>
      <c r="CG902" s="17"/>
      <c r="CH902" s="17"/>
      <c r="CI902" s="17"/>
      <c r="CJ902" s="17"/>
      <c r="CK902" s="17"/>
      <c r="CL902" s="17"/>
    </row>
    <row r="903" spans="19:90" x14ac:dyDescent="0.25"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  <c r="AS903" s="17"/>
      <c r="AT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7"/>
      <c r="BE903" s="17"/>
      <c r="BF903" s="17"/>
      <c r="BG903" s="17"/>
      <c r="BH903" s="17"/>
      <c r="BI903" s="17"/>
      <c r="BJ903" s="17"/>
      <c r="BK903" s="17"/>
      <c r="BL903" s="17"/>
      <c r="BM903" s="17"/>
      <c r="BN903" s="17"/>
      <c r="BO903" s="17"/>
      <c r="BP903" s="17"/>
      <c r="BQ903" s="17"/>
      <c r="BR903" s="17"/>
      <c r="BS903" s="17"/>
      <c r="BT903" s="17"/>
      <c r="BU903" s="17"/>
      <c r="BV903" s="17"/>
      <c r="BW903" s="17"/>
      <c r="BX903" s="17"/>
      <c r="BY903" s="17"/>
      <c r="BZ903" s="17"/>
      <c r="CA903" s="17"/>
      <c r="CB903" s="17"/>
      <c r="CC903" s="17"/>
      <c r="CD903" s="17"/>
      <c r="CE903" s="17"/>
      <c r="CF903" s="17"/>
      <c r="CG903" s="17"/>
      <c r="CH903" s="17"/>
      <c r="CI903" s="17"/>
      <c r="CJ903" s="17"/>
      <c r="CK903" s="17"/>
      <c r="CL903" s="17"/>
    </row>
    <row r="904" spans="19:90" x14ac:dyDescent="0.25"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  <c r="BI904" s="17"/>
      <c r="BJ904" s="17"/>
      <c r="BK904" s="17"/>
      <c r="BL904" s="17"/>
      <c r="BM904" s="17"/>
      <c r="BN904" s="17"/>
      <c r="BO904" s="17"/>
      <c r="BP904" s="17"/>
      <c r="BQ904" s="17"/>
      <c r="BR904" s="17"/>
      <c r="BS904" s="17"/>
      <c r="BT904" s="17"/>
      <c r="BU904" s="17"/>
      <c r="BV904" s="17"/>
      <c r="BW904" s="17"/>
      <c r="BX904" s="17"/>
      <c r="BY904" s="17"/>
      <c r="BZ904" s="17"/>
      <c r="CA904" s="17"/>
      <c r="CB904" s="17"/>
      <c r="CC904" s="17"/>
      <c r="CD904" s="17"/>
      <c r="CE904" s="17"/>
      <c r="CF904" s="17"/>
      <c r="CG904" s="17"/>
      <c r="CH904" s="17"/>
      <c r="CI904" s="17"/>
      <c r="CJ904" s="17"/>
      <c r="CK904" s="17"/>
      <c r="CL904" s="17"/>
    </row>
    <row r="905" spans="19:90" x14ac:dyDescent="0.25"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C905" s="17"/>
      <c r="CD905" s="17"/>
      <c r="CE905" s="17"/>
      <c r="CF905" s="17"/>
      <c r="CG905" s="17"/>
      <c r="CH905" s="17"/>
      <c r="CI905" s="17"/>
      <c r="CJ905" s="17"/>
      <c r="CK905" s="17"/>
      <c r="CL905" s="17"/>
    </row>
    <row r="906" spans="19:90" x14ac:dyDescent="0.25"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C906" s="17"/>
      <c r="CD906" s="17"/>
      <c r="CE906" s="17"/>
      <c r="CF906" s="17"/>
      <c r="CG906" s="17"/>
      <c r="CH906" s="17"/>
      <c r="CI906" s="17"/>
      <c r="CJ906" s="17"/>
      <c r="CK906" s="17"/>
      <c r="CL906" s="17"/>
    </row>
    <row r="907" spans="19:90" x14ac:dyDescent="0.25"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R907" s="17"/>
      <c r="BS907" s="17"/>
      <c r="BT907" s="17"/>
      <c r="BU907" s="17"/>
      <c r="BV907" s="17"/>
      <c r="BW907" s="17"/>
      <c r="BX907" s="17"/>
      <c r="BY907" s="17"/>
      <c r="BZ907" s="17"/>
      <c r="CA907" s="17"/>
      <c r="CB907" s="17"/>
      <c r="CC907" s="17"/>
      <c r="CD907" s="17"/>
      <c r="CE907" s="17"/>
      <c r="CF907" s="17"/>
      <c r="CG907" s="17"/>
      <c r="CH907" s="17"/>
      <c r="CI907" s="17"/>
      <c r="CJ907" s="17"/>
      <c r="CK907" s="17"/>
      <c r="CL907" s="17"/>
    </row>
    <row r="908" spans="19:90" x14ac:dyDescent="0.25"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R908" s="17"/>
      <c r="BS908" s="17"/>
      <c r="BT908" s="17"/>
      <c r="BU908" s="17"/>
      <c r="BV908" s="17"/>
      <c r="BW908" s="17"/>
      <c r="BX908" s="17"/>
      <c r="BY908" s="17"/>
      <c r="BZ908" s="17"/>
      <c r="CA908" s="17"/>
      <c r="CB908" s="17"/>
      <c r="CC908" s="17"/>
      <c r="CD908" s="17"/>
      <c r="CE908" s="17"/>
      <c r="CF908" s="17"/>
      <c r="CG908" s="17"/>
      <c r="CH908" s="17"/>
      <c r="CI908" s="17"/>
      <c r="CJ908" s="17"/>
      <c r="CK908" s="17"/>
      <c r="CL908" s="17"/>
    </row>
    <row r="909" spans="19:90" x14ac:dyDescent="0.25"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7"/>
      <c r="BE909" s="17"/>
      <c r="BF909" s="17"/>
      <c r="BG909" s="17"/>
      <c r="BH909" s="17"/>
      <c r="BI909" s="17"/>
      <c r="BJ909" s="17"/>
      <c r="BK909" s="17"/>
      <c r="BL909" s="17"/>
      <c r="BM909" s="17"/>
      <c r="BN909" s="17"/>
      <c r="BO909" s="17"/>
      <c r="BP909" s="17"/>
      <c r="BQ909" s="17"/>
      <c r="BR909" s="17"/>
      <c r="BS909" s="17"/>
      <c r="BT909" s="17"/>
      <c r="BU909" s="17"/>
      <c r="BV909" s="17"/>
      <c r="BW909" s="17"/>
      <c r="BX909" s="17"/>
      <c r="BY909" s="17"/>
      <c r="BZ909" s="17"/>
      <c r="CA909" s="17"/>
      <c r="CB909" s="17"/>
      <c r="CC909" s="17"/>
      <c r="CD909" s="17"/>
      <c r="CE909" s="17"/>
      <c r="CF909" s="17"/>
      <c r="CG909" s="17"/>
      <c r="CH909" s="17"/>
      <c r="CI909" s="17"/>
      <c r="CJ909" s="17"/>
      <c r="CK909" s="17"/>
      <c r="CL909" s="17"/>
    </row>
    <row r="910" spans="19:90" x14ac:dyDescent="0.25"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A910" s="17"/>
      <c r="CB910" s="17"/>
      <c r="CC910" s="17"/>
      <c r="CD910" s="17"/>
      <c r="CE910" s="17"/>
      <c r="CF910" s="17"/>
      <c r="CG910" s="17"/>
      <c r="CH910" s="17"/>
      <c r="CI910" s="17"/>
      <c r="CJ910" s="17"/>
      <c r="CK910" s="17"/>
      <c r="CL910" s="17"/>
    </row>
    <row r="911" spans="19:90" x14ac:dyDescent="0.25"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  <c r="BO911" s="17"/>
      <c r="BP911" s="17"/>
      <c r="BQ911" s="17"/>
      <c r="BR911" s="17"/>
      <c r="BS911" s="17"/>
      <c r="BT911" s="17"/>
      <c r="BU911" s="17"/>
      <c r="BV911" s="17"/>
      <c r="BW911" s="17"/>
      <c r="BX911" s="17"/>
      <c r="BY911" s="17"/>
      <c r="BZ911" s="17"/>
      <c r="CA911" s="17"/>
      <c r="CB911" s="17"/>
      <c r="CC911" s="17"/>
      <c r="CD911" s="17"/>
      <c r="CE911" s="17"/>
      <c r="CF911" s="17"/>
      <c r="CG911" s="17"/>
      <c r="CH911" s="17"/>
      <c r="CI911" s="17"/>
      <c r="CJ911" s="17"/>
      <c r="CK911" s="17"/>
      <c r="CL911" s="17"/>
    </row>
    <row r="912" spans="19:90" x14ac:dyDescent="0.25"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A912" s="17"/>
      <c r="CB912" s="17"/>
      <c r="CC912" s="17"/>
      <c r="CD912" s="17"/>
      <c r="CE912" s="17"/>
      <c r="CF912" s="17"/>
      <c r="CG912" s="17"/>
      <c r="CH912" s="17"/>
      <c r="CI912" s="17"/>
      <c r="CJ912" s="17"/>
      <c r="CK912" s="17"/>
      <c r="CL912" s="17"/>
    </row>
    <row r="913" spans="19:90" x14ac:dyDescent="0.25"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  <c r="BI913" s="17"/>
      <c r="BJ913" s="17"/>
      <c r="BK913" s="17"/>
      <c r="BL913" s="17"/>
      <c r="BM913" s="17"/>
      <c r="BN913" s="17"/>
      <c r="BO913" s="17"/>
      <c r="BP913" s="17"/>
      <c r="BQ913" s="17"/>
      <c r="BR913" s="17"/>
      <c r="BS913" s="17"/>
      <c r="BT913" s="17"/>
      <c r="BU913" s="17"/>
      <c r="BV913" s="17"/>
      <c r="BW913" s="17"/>
      <c r="BX913" s="17"/>
      <c r="BY913" s="17"/>
      <c r="BZ913" s="17"/>
      <c r="CA913" s="17"/>
      <c r="CB913" s="17"/>
      <c r="CC913" s="17"/>
      <c r="CD913" s="17"/>
      <c r="CE913" s="17"/>
      <c r="CF913" s="17"/>
      <c r="CG913" s="17"/>
      <c r="CH913" s="17"/>
      <c r="CI913" s="17"/>
      <c r="CJ913" s="17"/>
      <c r="CK913" s="17"/>
      <c r="CL913" s="17"/>
    </row>
    <row r="914" spans="19:90" x14ac:dyDescent="0.25"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7"/>
      <c r="BE914" s="17"/>
      <c r="BF914" s="17"/>
      <c r="BG914" s="17"/>
      <c r="BH914" s="17"/>
      <c r="BI914" s="17"/>
      <c r="BJ914" s="17"/>
      <c r="BK914" s="17"/>
      <c r="BL914" s="17"/>
      <c r="BM914" s="17"/>
      <c r="BN914" s="17"/>
      <c r="BO914" s="17"/>
      <c r="BP914" s="17"/>
      <c r="BQ914" s="17"/>
      <c r="BR914" s="17"/>
      <c r="BS914" s="17"/>
      <c r="BT914" s="17"/>
      <c r="BU914" s="17"/>
      <c r="BV914" s="17"/>
      <c r="BW914" s="17"/>
      <c r="BX914" s="17"/>
      <c r="BY914" s="17"/>
      <c r="BZ914" s="17"/>
      <c r="CA914" s="17"/>
      <c r="CB914" s="17"/>
      <c r="CC914" s="17"/>
      <c r="CD914" s="17"/>
      <c r="CE914" s="17"/>
      <c r="CF914" s="17"/>
      <c r="CG914" s="17"/>
      <c r="CH914" s="17"/>
      <c r="CI914" s="17"/>
      <c r="CJ914" s="17"/>
      <c r="CK914" s="17"/>
      <c r="CL914" s="17"/>
    </row>
    <row r="915" spans="19:90" x14ac:dyDescent="0.25"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  <c r="BO915" s="17"/>
      <c r="BP915" s="17"/>
      <c r="BQ915" s="17"/>
      <c r="BR915" s="17"/>
      <c r="BS915" s="17"/>
      <c r="BT915" s="17"/>
      <c r="BU915" s="17"/>
      <c r="BV915" s="17"/>
      <c r="BW915" s="17"/>
      <c r="BX915" s="17"/>
      <c r="BY915" s="17"/>
      <c r="BZ915" s="17"/>
      <c r="CA915" s="17"/>
      <c r="CB915" s="17"/>
      <c r="CC915" s="17"/>
      <c r="CD915" s="17"/>
      <c r="CE915" s="17"/>
      <c r="CF915" s="17"/>
      <c r="CG915" s="17"/>
      <c r="CH915" s="17"/>
      <c r="CI915" s="17"/>
      <c r="CJ915" s="17"/>
      <c r="CK915" s="17"/>
      <c r="CL915" s="17"/>
    </row>
    <row r="916" spans="19:90" x14ac:dyDescent="0.25"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A916" s="17"/>
      <c r="CB916" s="17"/>
      <c r="CC916" s="17"/>
      <c r="CD916" s="17"/>
      <c r="CE916" s="17"/>
      <c r="CF916" s="17"/>
      <c r="CG916" s="17"/>
      <c r="CH916" s="17"/>
      <c r="CI916" s="17"/>
      <c r="CJ916" s="17"/>
      <c r="CK916" s="17"/>
      <c r="CL916" s="17"/>
    </row>
    <row r="917" spans="19:90" x14ac:dyDescent="0.25"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7"/>
      <c r="BE917" s="17"/>
      <c r="BF917" s="17"/>
      <c r="BG917" s="17"/>
      <c r="BH917" s="17"/>
      <c r="BI917" s="17"/>
      <c r="BJ917" s="17"/>
      <c r="BK917" s="17"/>
      <c r="BL917" s="17"/>
      <c r="BM917" s="17"/>
      <c r="BN917" s="17"/>
      <c r="BO917" s="17"/>
      <c r="BP917" s="17"/>
      <c r="BQ917" s="17"/>
      <c r="BR917" s="17"/>
      <c r="BS917" s="17"/>
      <c r="BT917" s="17"/>
      <c r="BU917" s="17"/>
      <c r="BV917" s="17"/>
      <c r="BW917" s="17"/>
      <c r="BX917" s="17"/>
      <c r="BY917" s="17"/>
      <c r="BZ917" s="17"/>
      <c r="CA917" s="17"/>
      <c r="CB917" s="17"/>
      <c r="CC917" s="17"/>
      <c r="CD917" s="17"/>
      <c r="CE917" s="17"/>
      <c r="CF917" s="17"/>
      <c r="CG917" s="17"/>
      <c r="CH917" s="17"/>
      <c r="CI917" s="17"/>
      <c r="CJ917" s="17"/>
      <c r="CK917" s="17"/>
      <c r="CL917" s="17"/>
    </row>
    <row r="918" spans="19:90" x14ac:dyDescent="0.25"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  <c r="AS918" s="17"/>
      <c r="AT918" s="17"/>
      <c r="AU918" s="17"/>
      <c r="AV918" s="17"/>
      <c r="AW918" s="17"/>
      <c r="AX918" s="17"/>
      <c r="AY918" s="17"/>
      <c r="AZ918" s="17"/>
      <c r="BA918" s="17"/>
      <c r="BB918" s="17"/>
      <c r="BC918" s="17"/>
      <c r="BD918" s="17"/>
      <c r="BE918" s="17"/>
      <c r="BF918" s="17"/>
      <c r="BG918" s="17"/>
      <c r="BH918" s="17"/>
      <c r="BI918" s="17"/>
      <c r="BJ918" s="17"/>
      <c r="BK918" s="17"/>
      <c r="BL918" s="17"/>
      <c r="BM918" s="17"/>
      <c r="BN918" s="17"/>
      <c r="BO918" s="17"/>
      <c r="BP918" s="17"/>
      <c r="BQ918" s="17"/>
      <c r="BR918" s="17"/>
      <c r="BS918" s="17"/>
      <c r="BT918" s="17"/>
      <c r="BU918" s="17"/>
      <c r="BV918" s="17"/>
      <c r="BW918" s="17"/>
      <c r="BX918" s="17"/>
      <c r="BY918" s="17"/>
      <c r="BZ918" s="17"/>
      <c r="CA918" s="17"/>
      <c r="CB918" s="17"/>
      <c r="CC918" s="17"/>
      <c r="CD918" s="17"/>
      <c r="CE918" s="17"/>
      <c r="CF918" s="17"/>
      <c r="CG918" s="17"/>
      <c r="CH918" s="17"/>
      <c r="CI918" s="17"/>
      <c r="CJ918" s="17"/>
      <c r="CK918" s="17"/>
      <c r="CL918" s="17"/>
    </row>
    <row r="919" spans="19:90" x14ac:dyDescent="0.25"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  <c r="AS919" s="17"/>
      <c r="AT919" s="17"/>
      <c r="AU919" s="17"/>
      <c r="AV919" s="17"/>
      <c r="AW919" s="17"/>
      <c r="AX919" s="17"/>
      <c r="AY919" s="17"/>
      <c r="AZ919" s="17"/>
      <c r="BA919" s="17"/>
      <c r="BB919" s="17"/>
      <c r="BC919" s="17"/>
      <c r="BD919" s="17"/>
      <c r="BE919" s="17"/>
      <c r="BF919" s="17"/>
      <c r="BG919" s="17"/>
      <c r="BH919" s="17"/>
      <c r="BI919" s="17"/>
      <c r="BJ919" s="17"/>
      <c r="BK919" s="17"/>
      <c r="BL919" s="17"/>
      <c r="BM919" s="17"/>
      <c r="BN919" s="17"/>
      <c r="BO919" s="17"/>
      <c r="BP919" s="17"/>
      <c r="BQ919" s="17"/>
      <c r="BR919" s="17"/>
      <c r="BS919" s="17"/>
      <c r="BT919" s="17"/>
      <c r="BU919" s="17"/>
      <c r="BV919" s="17"/>
      <c r="BW919" s="17"/>
      <c r="BX919" s="17"/>
      <c r="BY919" s="17"/>
      <c r="BZ919" s="17"/>
      <c r="CA919" s="17"/>
      <c r="CB919" s="17"/>
      <c r="CC919" s="17"/>
      <c r="CD919" s="17"/>
      <c r="CE919" s="17"/>
      <c r="CF919" s="17"/>
      <c r="CG919" s="17"/>
      <c r="CH919" s="17"/>
      <c r="CI919" s="17"/>
      <c r="CJ919" s="17"/>
      <c r="CK919" s="17"/>
      <c r="CL919" s="17"/>
    </row>
    <row r="920" spans="19:90" x14ac:dyDescent="0.25"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E920" s="17"/>
      <c r="CF920" s="17"/>
      <c r="CG920" s="17"/>
      <c r="CH920" s="17"/>
      <c r="CI920" s="17"/>
      <c r="CJ920" s="17"/>
      <c r="CK920" s="17"/>
      <c r="CL920" s="17"/>
    </row>
    <row r="921" spans="19:90" x14ac:dyDescent="0.25"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E921" s="17"/>
      <c r="CF921" s="17"/>
      <c r="CG921" s="17"/>
      <c r="CH921" s="17"/>
      <c r="CI921" s="17"/>
      <c r="CJ921" s="17"/>
      <c r="CK921" s="17"/>
      <c r="CL921" s="17"/>
    </row>
    <row r="922" spans="19:90" x14ac:dyDescent="0.25"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  <c r="BI922" s="17"/>
      <c r="BJ922" s="17"/>
      <c r="BK922" s="17"/>
      <c r="BL922" s="17"/>
      <c r="BM922" s="17"/>
      <c r="BN922" s="17"/>
      <c r="BO922" s="17"/>
      <c r="BP922" s="17"/>
      <c r="BQ922" s="17"/>
      <c r="BR922" s="17"/>
      <c r="BS922" s="17"/>
      <c r="BT922" s="17"/>
      <c r="BU922" s="17"/>
      <c r="BV922" s="17"/>
      <c r="BW922" s="17"/>
      <c r="BX922" s="17"/>
      <c r="BY922" s="17"/>
      <c r="BZ922" s="17"/>
      <c r="CA922" s="17"/>
      <c r="CB922" s="17"/>
      <c r="CC922" s="17"/>
      <c r="CD922" s="17"/>
      <c r="CE922" s="17"/>
      <c r="CF922" s="17"/>
      <c r="CG922" s="17"/>
      <c r="CH922" s="17"/>
      <c r="CI922" s="17"/>
      <c r="CJ922" s="17"/>
      <c r="CK922" s="17"/>
      <c r="CL922" s="17"/>
    </row>
    <row r="923" spans="19:90" x14ac:dyDescent="0.25"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  <c r="AS923" s="17"/>
      <c r="AT923" s="17"/>
      <c r="AU923" s="17"/>
      <c r="AV923" s="17"/>
      <c r="AW923" s="17"/>
      <c r="AX923" s="17"/>
      <c r="AY923" s="17"/>
      <c r="AZ923" s="17"/>
      <c r="BA923" s="17"/>
      <c r="BB923" s="17"/>
      <c r="BC923" s="17"/>
      <c r="BD923" s="17"/>
      <c r="BE923" s="17"/>
      <c r="BF923" s="17"/>
      <c r="BG923" s="17"/>
      <c r="BH923" s="17"/>
      <c r="BI923" s="17"/>
      <c r="BJ923" s="17"/>
      <c r="BK923" s="17"/>
      <c r="BL923" s="17"/>
      <c r="BM923" s="17"/>
      <c r="BN923" s="17"/>
      <c r="BO923" s="17"/>
      <c r="BP923" s="17"/>
      <c r="BQ923" s="17"/>
      <c r="BR923" s="17"/>
      <c r="BS923" s="17"/>
      <c r="BT923" s="17"/>
      <c r="BU923" s="17"/>
      <c r="BV923" s="17"/>
      <c r="BW923" s="17"/>
      <c r="BX923" s="17"/>
      <c r="BY923" s="17"/>
      <c r="BZ923" s="17"/>
      <c r="CA923" s="17"/>
      <c r="CB923" s="17"/>
      <c r="CC923" s="17"/>
      <c r="CD923" s="17"/>
      <c r="CE923" s="17"/>
      <c r="CF923" s="17"/>
      <c r="CG923" s="17"/>
      <c r="CH923" s="17"/>
      <c r="CI923" s="17"/>
      <c r="CJ923" s="17"/>
      <c r="CK923" s="17"/>
      <c r="CL923" s="17"/>
    </row>
    <row r="924" spans="19:90" x14ac:dyDescent="0.25"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7"/>
      <c r="BE924" s="17"/>
      <c r="BF924" s="17"/>
      <c r="BG924" s="17"/>
      <c r="BH924" s="17"/>
      <c r="BI924" s="17"/>
      <c r="BJ924" s="17"/>
      <c r="BK924" s="17"/>
      <c r="BL924" s="17"/>
      <c r="BM924" s="17"/>
      <c r="BN924" s="17"/>
      <c r="BO924" s="17"/>
      <c r="BP924" s="17"/>
      <c r="BQ924" s="17"/>
      <c r="BR924" s="17"/>
      <c r="BS924" s="17"/>
      <c r="BT924" s="17"/>
      <c r="BU924" s="17"/>
      <c r="BV924" s="17"/>
      <c r="BW924" s="17"/>
      <c r="BX924" s="17"/>
      <c r="BY924" s="17"/>
      <c r="BZ924" s="17"/>
      <c r="CA924" s="17"/>
      <c r="CB924" s="17"/>
      <c r="CC924" s="17"/>
      <c r="CD924" s="17"/>
      <c r="CE924" s="17"/>
      <c r="CF924" s="17"/>
      <c r="CG924" s="17"/>
      <c r="CH924" s="17"/>
      <c r="CI924" s="17"/>
      <c r="CJ924" s="17"/>
      <c r="CK924" s="17"/>
      <c r="CL924" s="17"/>
    </row>
    <row r="925" spans="19:90" x14ac:dyDescent="0.25"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C925" s="17"/>
      <c r="CD925" s="17"/>
      <c r="CE925" s="17"/>
      <c r="CF925" s="17"/>
      <c r="CG925" s="17"/>
      <c r="CH925" s="17"/>
      <c r="CI925" s="17"/>
      <c r="CJ925" s="17"/>
      <c r="CK925" s="17"/>
      <c r="CL925" s="17"/>
    </row>
    <row r="926" spans="19:90" x14ac:dyDescent="0.25"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  <c r="BO926" s="17"/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C926" s="17"/>
      <c r="CD926" s="17"/>
      <c r="CE926" s="17"/>
      <c r="CF926" s="17"/>
      <c r="CG926" s="17"/>
      <c r="CH926" s="17"/>
      <c r="CI926" s="17"/>
      <c r="CJ926" s="17"/>
      <c r="CK926" s="17"/>
      <c r="CL926" s="17"/>
    </row>
    <row r="927" spans="19:90" x14ac:dyDescent="0.25"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  <c r="BI927" s="17"/>
      <c r="BJ927" s="17"/>
      <c r="BK927" s="17"/>
      <c r="BL927" s="17"/>
      <c r="BM927" s="17"/>
      <c r="BN927" s="17"/>
      <c r="BO927" s="17"/>
      <c r="BP927" s="17"/>
      <c r="BQ927" s="17"/>
      <c r="BR927" s="17"/>
      <c r="BS927" s="17"/>
      <c r="BT927" s="17"/>
      <c r="BU927" s="17"/>
      <c r="BV927" s="17"/>
      <c r="BW927" s="17"/>
      <c r="BX927" s="17"/>
      <c r="BY927" s="17"/>
      <c r="BZ927" s="17"/>
      <c r="CA927" s="17"/>
      <c r="CB927" s="17"/>
      <c r="CC927" s="17"/>
      <c r="CD927" s="17"/>
      <c r="CE927" s="17"/>
      <c r="CF927" s="17"/>
      <c r="CG927" s="17"/>
      <c r="CH927" s="17"/>
      <c r="CI927" s="17"/>
      <c r="CJ927" s="17"/>
      <c r="CK927" s="17"/>
      <c r="CL927" s="17"/>
    </row>
    <row r="928" spans="19:90" x14ac:dyDescent="0.25"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7"/>
      <c r="BE928" s="17"/>
      <c r="BF928" s="17"/>
      <c r="BG928" s="17"/>
      <c r="BH928" s="17"/>
      <c r="BI928" s="17"/>
      <c r="BJ928" s="17"/>
      <c r="BK928" s="17"/>
      <c r="BL928" s="17"/>
      <c r="BM928" s="17"/>
      <c r="BN928" s="17"/>
      <c r="BO928" s="17"/>
      <c r="BP928" s="17"/>
      <c r="BQ928" s="17"/>
      <c r="BR928" s="17"/>
      <c r="BS928" s="17"/>
      <c r="BT928" s="17"/>
      <c r="BU928" s="17"/>
      <c r="BV928" s="17"/>
      <c r="BW928" s="17"/>
      <c r="BX928" s="17"/>
      <c r="BY928" s="17"/>
      <c r="BZ928" s="17"/>
      <c r="CA928" s="17"/>
      <c r="CB928" s="17"/>
      <c r="CC928" s="17"/>
      <c r="CD928" s="17"/>
      <c r="CE928" s="17"/>
      <c r="CF928" s="17"/>
      <c r="CG928" s="17"/>
      <c r="CH928" s="17"/>
      <c r="CI928" s="17"/>
      <c r="CJ928" s="17"/>
      <c r="CK928" s="17"/>
      <c r="CL928" s="17"/>
    </row>
    <row r="929" spans="19:90" x14ac:dyDescent="0.25"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  <c r="AS929" s="17"/>
      <c r="AT929" s="17"/>
      <c r="AU929" s="17"/>
      <c r="AV929" s="17"/>
      <c r="AW929" s="17"/>
      <c r="AX929" s="17"/>
      <c r="AY929" s="17"/>
      <c r="AZ929" s="17"/>
      <c r="BA929" s="17"/>
      <c r="BB929" s="17"/>
      <c r="BC929" s="17"/>
      <c r="BD929" s="17"/>
      <c r="BE929" s="17"/>
      <c r="BF929" s="17"/>
      <c r="BG929" s="17"/>
      <c r="BH929" s="17"/>
      <c r="BI929" s="17"/>
      <c r="BJ929" s="17"/>
      <c r="BK929" s="17"/>
      <c r="BL929" s="17"/>
      <c r="BM929" s="17"/>
      <c r="BN929" s="17"/>
      <c r="BO929" s="17"/>
      <c r="BP929" s="17"/>
      <c r="BQ929" s="17"/>
      <c r="BR929" s="17"/>
      <c r="BS929" s="17"/>
      <c r="BT929" s="17"/>
      <c r="BU929" s="17"/>
      <c r="BV929" s="17"/>
      <c r="BW929" s="17"/>
      <c r="BX929" s="17"/>
      <c r="BY929" s="17"/>
      <c r="BZ929" s="17"/>
      <c r="CA929" s="17"/>
      <c r="CB929" s="17"/>
      <c r="CC929" s="17"/>
      <c r="CD929" s="17"/>
      <c r="CE929" s="17"/>
      <c r="CF929" s="17"/>
      <c r="CG929" s="17"/>
      <c r="CH929" s="17"/>
      <c r="CI929" s="17"/>
      <c r="CJ929" s="17"/>
      <c r="CK929" s="17"/>
      <c r="CL929" s="17"/>
    </row>
    <row r="930" spans="19:90" x14ac:dyDescent="0.25"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  <c r="CB930" s="17"/>
      <c r="CC930" s="17"/>
      <c r="CD930" s="17"/>
      <c r="CE930" s="17"/>
      <c r="CF930" s="17"/>
      <c r="CG930" s="17"/>
      <c r="CH930" s="17"/>
      <c r="CI930" s="17"/>
      <c r="CJ930" s="17"/>
      <c r="CK930" s="17"/>
      <c r="CL930" s="17"/>
    </row>
    <row r="931" spans="19:90" x14ac:dyDescent="0.25"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E931" s="17"/>
      <c r="CF931" s="17"/>
      <c r="CG931" s="17"/>
      <c r="CH931" s="17"/>
      <c r="CI931" s="17"/>
      <c r="CJ931" s="17"/>
      <c r="CK931" s="17"/>
      <c r="CL931" s="17"/>
    </row>
    <row r="932" spans="19:90" x14ac:dyDescent="0.25"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  <c r="AS932" s="17"/>
      <c r="AT932" s="17"/>
      <c r="AU932" s="17"/>
      <c r="AV932" s="17"/>
      <c r="AW932" s="17"/>
      <c r="AX932" s="17"/>
      <c r="AY932" s="17"/>
      <c r="AZ932" s="17"/>
      <c r="BA932" s="17"/>
      <c r="BB932" s="17"/>
      <c r="BC932" s="17"/>
      <c r="BD932" s="17"/>
      <c r="BE932" s="17"/>
      <c r="BF932" s="17"/>
      <c r="BG932" s="17"/>
      <c r="BH932" s="17"/>
      <c r="BI932" s="17"/>
      <c r="BJ932" s="17"/>
      <c r="BK932" s="17"/>
      <c r="BL932" s="17"/>
      <c r="BM932" s="17"/>
      <c r="BN932" s="17"/>
      <c r="BO932" s="17"/>
      <c r="BP932" s="17"/>
      <c r="BQ932" s="17"/>
      <c r="BR932" s="17"/>
      <c r="BS932" s="17"/>
      <c r="BT932" s="17"/>
      <c r="BU932" s="17"/>
      <c r="BV932" s="17"/>
      <c r="BW932" s="17"/>
      <c r="BX932" s="17"/>
      <c r="BY932" s="17"/>
      <c r="BZ932" s="17"/>
      <c r="CA932" s="17"/>
      <c r="CB932" s="17"/>
      <c r="CC932" s="17"/>
      <c r="CD932" s="17"/>
      <c r="CE932" s="17"/>
      <c r="CF932" s="17"/>
      <c r="CG932" s="17"/>
      <c r="CH932" s="17"/>
      <c r="CI932" s="17"/>
      <c r="CJ932" s="17"/>
      <c r="CK932" s="17"/>
      <c r="CL932" s="17"/>
    </row>
    <row r="933" spans="19:90" x14ac:dyDescent="0.25"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/>
      <c r="BA933" s="17"/>
      <c r="BB933" s="17"/>
      <c r="BC933" s="17"/>
      <c r="BD933" s="17"/>
      <c r="BE933" s="17"/>
      <c r="BF933" s="17"/>
      <c r="BG933" s="17"/>
      <c r="BH933" s="17"/>
      <c r="BI933" s="17"/>
      <c r="BJ933" s="17"/>
      <c r="BK933" s="17"/>
      <c r="BL933" s="17"/>
      <c r="BM933" s="17"/>
      <c r="BN933" s="17"/>
      <c r="BO933" s="17"/>
      <c r="BP933" s="17"/>
      <c r="BQ933" s="17"/>
      <c r="BR933" s="17"/>
      <c r="BS933" s="17"/>
      <c r="BT933" s="17"/>
      <c r="BU933" s="17"/>
      <c r="BV933" s="17"/>
      <c r="BW933" s="17"/>
      <c r="BX933" s="17"/>
      <c r="BY933" s="17"/>
      <c r="BZ933" s="17"/>
      <c r="CA933" s="17"/>
      <c r="CB933" s="17"/>
      <c r="CC933" s="17"/>
      <c r="CD933" s="17"/>
      <c r="CE933" s="17"/>
      <c r="CF933" s="17"/>
      <c r="CG933" s="17"/>
      <c r="CH933" s="17"/>
      <c r="CI933" s="17"/>
      <c r="CJ933" s="17"/>
      <c r="CK933" s="17"/>
      <c r="CL933" s="17"/>
    </row>
    <row r="934" spans="19:90" x14ac:dyDescent="0.25"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/>
      <c r="BA934" s="17"/>
      <c r="BB934" s="17"/>
      <c r="BC934" s="17"/>
      <c r="BD934" s="17"/>
      <c r="BE934" s="17"/>
      <c r="BF934" s="17"/>
      <c r="BG934" s="17"/>
      <c r="BH934" s="17"/>
      <c r="BI934" s="17"/>
      <c r="BJ934" s="17"/>
      <c r="BK934" s="17"/>
      <c r="BL934" s="17"/>
      <c r="BM934" s="17"/>
      <c r="BN934" s="17"/>
      <c r="BO934" s="17"/>
      <c r="BP934" s="17"/>
      <c r="BQ934" s="17"/>
      <c r="BR934" s="17"/>
      <c r="BS934" s="17"/>
      <c r="BT934" s="17"/>
      <c r="BU934" s="17"/>
      <c r="BV934" s="17"/>
      <c r="BW934" s="17"/>
      <c r="BX934" s="17"/>
      <c r="BY934" s="17"/>
      <c r="BZ934" s="17"/>
      <c r="CA934" s="17"/>
      <c r="CB934" s="17"/>
      <c r="CC934" s="17"/>
      <c r="CD934" s="17"/>
      <c r="CE934" s="17"/>
      <c r="CF934" s="17"/>
      <c r="CG934" s="17"/>
      <c r="CH934" s="17"/>
      <c r="CI934" s="17"/>
      <c r="CJ934" s="17"/>
      <c r="CK934" s="17"/>
      <c r="CL934" s="17"/>
    </row>
    <row r="935" spans="19:90" x14ac:dyDescent="0.25"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R935" s="17"/>
      <c r="BS935" s="17"/>
      <c r="BT935" s="17"/>
      <c r="BU935" s="17"/>
      <c r="BV935" s="17"/>
      <c r="BW935" s="17"/>
      <c r="BX935" s="17"/>
      <c r="BY935" s="17"/>
      <c r="BZ935" s="17"/>
      <c r="CA935" s="17"/>
      <c r="CB935" s="17"/>
      <c r="CC935" s="17"/>
      <c r="CD935" s="17"/>
      <c r="CE935" s="17"/>
      <c r="CF935" s="17"/>
      <c r="CG935" s="17"/>
      <c r="CH935" s="17"/>
      <c r="CI935" s="17"/>
      <c r="CJ935" s="17"/>
      <c r="CK935" s="17"/>
      <c r="CL935" s="17"/>
    </row>
    <row r="936" spans="19:90" x14ac:dyDescent="0.25"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17"/>
      <c r="BK936" s="17"/>
      <c r="BL936" s="17"/>
      <c r="BM936" s="17"/>
      <c r="BN936" s="17"/>
      <c r="BO936" s="17"/>
      <c r="BP936" s="17"/>
      <c r="BQ936" s="17"/>
      <c r="BR936" s="17"/>
      <c r="BS936" s="17"/>
      <c r="BT936" s="17"/>
      <c r="BU936" s="17"/>
      <c r="BV936" s="17"/>
      <c r="BW936" s="17"/>
      <c r="BX936" s="17"/>
      <c r="BY936" s="17"/>
      <c r="BZ936" s="17"/>
      <c r="CA936" s="17"/>
      <c r="CB936" s="17"/>
      <c r="CC936" s="17"/>
      <c r="CD936" s="17"/>
      <c r="CE936" s="17"/>
      <c r="CF936" s="17"/>
      <c r="CG936" s="17"/>
      <c r="CH936" s="17"/>
      <c r="CI936" s="17"/>
      <c r="CJ936" s="17"/>
      <c r="CK936" s="17"/>
      <c r="CL936" s="17"/>
    </row>
    <row r="937" spans="19:90" x14ac:dyDescent="0.25"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  <c r="AS937" s="17"/>
      <c r="AT937" s="17"/>
      <c r="AU937" s="17"/>
      <c r="AV937" s="17"/>
      <c r="AW937" s="17"/>
      <c r="AX937" s="17"/>
      <c r="AY937" s="17"/>
      <c r="AZ937" s="17"/>
      <c r="BA937" s="17"/>
      <c r="BB937" s="17"/>
      <c r="BC937" s="17"/>
      <c r="BD937" s="17"/>
      <c r="BE937" s="17"/>
      <c r="BF937" s="17"/>
      <c r="BG937" s="17"/>
      <c r="BH937" s="17"/>
      <c r="BI937" s="17"/>
      <c r="BJ937" s="17"/>
      <c r="BK937" s="17"/>
      <c r="BL937" s="17"/>
      <c r="BM937" s="17"/>
      <c r="BN937" s="17"/>
      <c r="BO937" s="17"/>
      <c r="BP937" s="17"/>
      <c r="BQ937" s="17"/>
      <c r="BR937" s="17"/>
      <c r="BS937" s="17"/>
      <c r="BT937" s="17"/>
      <c r="BU937" s="17"/>
      <c r="BV937" s="17"/>
      <c r="BW937" s="17"/>
      <c r="BX937" s="17"/>
      <c r="BY937" s="17"/>
      <c r="BZ937" s="17"/>
      <c r="CA937" s="17"/>
      <c r="CB937" s="17"/>
      <c r="CC937" s="17"/>
      <c r="CD937" s="17"/>
      <c r="CE937" s="17"/>
      <c r="CF937" s="17"/>
      <c r="CG937" s="17"/>
      <c r="CH937" s="17"/>
      <c r="CI937" s="17"/>
      <c r="CJ937" s="17"/>
      <c r="CK937" s="17"/>
      <c r="CL937" s="17"/>
    </row>
    <row r="938" spans="19:90" x14ac:dyDescent="0.25"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7"/>
      <c r="BE938" s="17"/>
      <c r="BF938" s="17"/>
      <c r="BG938" s="17"/>
      <c r="BH938" s="17"/>
      <c r="BI938" s="17"/>
      <c r="BJ938" s="17"/>
      <c r="BK938" s="17"/>
      <c r="BL938" s="17"/>
      <c r="BM938" s="17"/>
      <c r="BN938" s="17"/>
      <c r="BO938" s="17"/>
      <c r="BP938" s="17"/>
      <c r="BQ938" s="17"/>
      <c r="BR938" s="17"/>
      <c r="BS938" s="17"/>
      <c r="BT938" s="17"/>
      <c r="BU938" s="17"/>
      <c r="BV938" s="17"/>
      <c r="BW938" s="17"/>
      <c r="BX938" s="17"/>
      <c r="BY938" s="17"/>
      <c r="BZ938" s="17"/>
      <c r="CA938" s="17"/>
      <c r="CB938" s="17"/>
      <c r="CC938" s="17"/>
      <c r="CD938" s="17"/>
      <c r="CE938" s="17"/>
      <c r="CF938" s="17"/>
      <c r="CG938" s="17"/>
      <c r="CH938" s="17"/>
      <c r="CI938" s="17"/>
      <c r="CJ938" s="17"/>
      <c r="CK938" s="17"/>
      <c r="CL938" s="17"/>
    </row>
    <row r="939" spans="19:90" x14ac:dyDescent="0.25"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  <c r="AR939" s="17"/>
      <c r="AS939" s="17"/>
      <c r="AT939" s="17"/>
      <c r="AU939" s="17"/>
      <c r="AV939" s="17"/>
      <c r="AW939" s="17"/>
      <c r="AX939" s="17"/>
      <c r="AY939" s="17"/>
      <c r="AZ939" s="17"/>
      <c r="BA939" s="17"/>
      <c r="BB939" s="17"/>
      <c r="BC939" s="17"/>
      <c r="BD939" s="17"/>
      <c r="BE939" s="17"/>
      <c r="BF939" s="17"/>
      <c r="BG939" s="17"/>
      <c r="BH939" s="17"/>
      <c r="BI939" s="17"/>
      <c r="BJ939" s="17"/>
      <c r="BK939" s="17"/>
      <c r="BL939" s="17"/>
      <c r="BM939" s="17"/>
      <c r="BN939" s="17"/>
      <c r="BO939" s="17"/>
      <c r="BP939" s="17"/>
      <c r="BQ939" s="17"/>
      <c r="BR939" s="17"/>
      <c r="BS939" s="17"/>
      <c r="BT939" s="17"/>
      <c r="BU939" s="17"/>
      <c r="BV939" s="17"/>
      <c r="BW939" s="17"/>
      <c r="BX939" s="17"/>
      <c r="BY939" s="17"/>
      <c r="BZ939" s="17"/>
      <c r="CA939" s="17"/>
      <c r="CB939" s="17"/>
      <c r="CC939" s="17"/>
      <c r="CD939" s="17"/>
      <c r="CE939" s="17"/>
      <c r="CF939" s="17"/>
      <c r="CG939" s="17"/>
      <c r="CH939" s="17"/>
      <c r="CI939" s="17"/>
      <c r="CJ939" s="17"/>
      <c r="CK939" s="17"/>
      <c r="CL939" s="17"/>
    </row>
    <row r="940" spans="19:90" x14ac:dyDescent="0.25"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C940" s="17"/>
      <c r="CD940" s="17"/>
      <c r="CE940" s="17"/>
      <c r="CF940" s="17"/>
      <c r="CG940" s="17"/>
      <c r="CH940" s="17"/>
      <c r="CI940" s="17"/>
      <c r="CJ940" s="17"/>
      <c r="CK940" s="17"/>
      <c r="CL940" s="17"/>
    </row>
    <row r="941" spans="19:90" x14ac:dyDescent="0.25"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  <c r="BI941" s="17"/>
      <c r="BJ941" s="17"/>
      <c r="BK941" s="17"/>
      <c r="BL941" s="17"/>
      <c r="BM941" s="17"/>
      <c r="BN941" s="17"/>
      <c r="BO941" s="17"/>
      <c r="BP941" s="17"/>
      <c r="BQ941" s="17"/>
      <c r="BR941" s="17"/>
      <c r="BS941" s="17"/>
      <c r="BT941" s="17"/>
      <c r="BU941" s="17"/>
      <c r="BV941" s="17"/>
      <c r="BW941" s="17"/>
      <c r="BX941" s="17"/>
      <c r="BY941" s="17"/>
      <c r="BZ941" s="17"/>
      <c r="CA941" s="17"/>
      <c r="CB941" s="17"/>
      <c r="CC941" s="17"/>
      <c r="CD941" s="17"/>
      <c r="CE941" s="17"/>
      <c r="CF941" s="17"/>
      <c r="CG941" s="17"/>
      <c r="CH941" s="17"/>
      <c r="CI941" s="17"/>
      <c r="CJ941" s="17"/>
      <c r="CK941" s="17"/>
      <c r="CL941" s="17"/>
    </row>
    <row r="942" spans="19:90" x14ac:dyDescent="0.25"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R942" s="17"/>
      <c r="BS942" s="17"/>
      <c r="BT942" s="17"/>
      <c r="BU942" s="17"/>
      <c r="BV942" s="17"/>
      <c r="BW942" s="17"/>
      <c r="BX942" s="17"/>
      <c r="BY942" s="17"/>
      <c r="BZ942" s="17"/>
      <c r="CA942" s="17"/>
      <c r="CB942" s="17"/>
      <c r="CC942" s="17"/>
      <c r="CD942" s="17"/>
      <c r="CE942" s="17"/>
      <c r="CF942" s="17"/>
      <c r="CG942" s="17"/>
      <c r="CH942" s="17"/>
      <c r="CI942" s="17"/>
      <c r="CJ942" s="17"/>
      <c r="CK942" s="17"/>
      <c r="CL942" s="17"/>
    </row>
    <row r="943" spans="19:90" x14ac:dyDescent="0.25"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  <c r="AS943" s="17"/>
      <c r="AT943" s="17"/>
      <c r="AU943" s="17"/>
      <c r="AV943" s="17"/>
      <c r="AW943" s="17"/>
      <c r="AX943" s="17"/>
      <c r="AY943" s="17"/>
      <c r="AZ943" s="17"/>
      <c r="BA943" s="17"/>
      <c r="BB943" s="17"/>
      <c r="BC943" s="17"/>
      <c r="BD943" s="17"/>
      <c r="BE943" s="17"/>
      <c r="BF943" s="17"/>
      <c r="BG943" s="17"/>
      <c r="BH943" s="17"/>
      <c r="BI943" s="17"/>
      <c r="BJ943" s="17"/>
      <c r="BK943" s="17"/>
      <c r="BL943" s="17"/>
      <c r="BM943" s="17"/>
      <c r="BN943" s="17"/>
      <c r="BO943" s="17"/>
      <c r="BP943" s="17"/>
      <c r="BQ943" s="17"/>
      <c r="BR943" s="17"/>
      <c r="BS943" s="17"/>
      <c r="BT943" s="17"/>
      <c r="BU943" s="17"/>
      <c r="BV943" s="17"/>
      <c r="BW943" s="17"/>
      <c r="BX943" s="17"/>
      <c r="BY943" s="17"/>
      <c r="BZ943" s="17"/>
      <c r="CA943" s="17"/>
      <c r="CB943" s="17"/>
      <c r="CC943" s="17"/>
      <c r="CD943" s="17"/>
      <c r="CE943" s="17"/>
      <c r="CF943" s="17"/>
      <c r="CG943" s="17"/>
      <c r="CH943" s="17"/>
      <c r="CI943" s="17"/>
      <c r="CJ943" s="17"/>
      <c r="CK943" s="17"/>
      <c r="CL943" s="17"/>
    </row>
    <row r="944" spans="19:90" x14ac:dyDescent="0.25"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  <c r="AS944" s="17"/>
      <c r="AT944" s="17"/>
      <c r="AU944" s="17"/>
      <c r="AV944" s="17"/>
      <c r="AW944" s="17"/>
      <c r="AX944" s="17"/>
      <c r="AY944" s="17"/>
      <c r="AZ944" s="17"/>
      <c r="BA944" s="17"/>
      <c r="BB944" s="17"/>
      <c r="BC944" s="17"/>
      <c r="BD944" s="17"/>
      <c r="BE944" s="17"/>
      <c r="BF944" s="17"/>
      <c r="BG944" s="17"/>
      <c r="BH944" s="17"/>
      <c r="BI944" s="17"/>
      <c r="BJ944" s="17"/>
      <c r="BK944" s="17"/>
      <c r="BL944" s="17"/>
      <c r="BM944" s="17"/>
      <c r="BN944" s="17"/>
      <c r="BO944" s="17"/>
      <c r="BP944" s="17"/>
      <c r="BQ944" s="17"/>
      <c r="BR944" s="17"/>
      <c r="BS944" s="17"/>
      <c r="BT944" s="17"/>
      <c r="BU944" s="17"/>
      <c r="BV944" s="17"/>
      <c r="BW944" s="17"/>
      <c r="BX944" s="17"/>
      <c r="BY944" s="17"/>
      <c r="BZ944" s="17"/>
      <c r="CA944" s="17"/>
      <c r="CB944" s="17"/>
      <c r="CC944" s="17"/>
      <c r="CD944" s="17"/>
      <c r="CE944" s="17"/>
      <c r="CF944" s="17"/>
      <c r="CG944" s="17"/>
      <c r="CH944" s="17"/>
      <c r="CI944" s="17"/>
      <c r="CJ944" s="17"/>
      <c r="CK944" s="17"/>
      <c r="CL944" s="17"/>
    </row>
    <row r="945" spans="19:90" x14ac:dyDescent="0.25"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A945" s="17"/>
      <c r="CB945" s="17"/>
      <c r="CC945" s="17"/>
      <c r="CD945" s="17"/>
      <c r="CE945" s="17"/>
      <c r="CF945" s="17"/>
      <c r="CG945" s="17"/>
      <c r="CH945" s="17"/>
      <c r="CI945" s="17"/>
      <c r="CJ945" s="17"/>
      <c r="CK945" s="17"/>
      <c r="CL945" s="17"/>
    </row>
    <row r="946" spans="19:90" x14ac:dyDescent="0.25"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R946" s="17"/>
      <c r="BS946" s="17"/>
      <c r="BT946" s="17"/>
      <c r="BU946" s="17"/>
      <c r="BV946" s="17"/>
      <c r="BW946" s="17"/>
      <c r="BX946" s="17"/>
      <c r="BY946" s="17"/>
      <c r="BZ946" s="17"/>
      <c r="CA946" s="17"/>
      <c r="CB946" s="17"/>
      <c r="CC946" s="17"/>
      <c r="CD946" s="17"/>
      <c r="CE946" s="17"/>
      <c r="CF946" s="17"/>
      <c r="CG946" s="17"/>
      <c r="CH946" s="17"/>
      <c r="CI946" s="17"/>
      <c r="CJ946" s="17"/>
      <c r="CK946" s="17"/>
      <c r="CL946" s="17"/>
    </row>
    <row r="947" spans="19:90" x14ac:dyDescent="0.25"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R947" s="17"/>
      <c r="AS947" s="17"/>
      <c r="AT947" s="17"/>
      <c r="AU947" s="17"/>
      <c r="AV947" s="17"/>
      <c r="AW947" s="17"/>
      <c r="AX947" s="17"/>
      <c r="AY947" s="17"/>
      <c r="AZ947" s="17"/>
      <c r="BA947" s="17"/>
      <c r="BB947" s="17"/>
      <c r="BC947" s="17"/>
      <c r="BD947" s="17"/>
      <c r="BE947" s="17"/>
      <c r="BF947" s="17"/>
      <c r="BG947" s="17"/>
      <c r="BH947" s="17"/>
      <c r="BI947" s="17"/>
      <c r="BJ947" s="17"/>
      <c r="BK947" s="17"/>
      <c r="BL947" s="17"/>
      <c r="BM947" s="17"/>
      <c r="BN947" s="17"/>
      <c r="BO947" s="17"/>
      <c r="BP947" s="17"/>
      <c r="BQ947" s="17"/>
      <c r="BR947" s="17"/>
      <c r="BS947" s="17"/>
      <c r="BT947" s="17"/>
      <c r="BU947" s="17"/>
      <c r="BV947" s="17"/>
      <c r="BW947" s="17"/>
      <c r="BX947" s="17"/>
      <c r="BY947" s="17"/>
      <c r="BZ947" s="17"/>
      <c r="CA947" s="17"/>
      <c r="CB947" s="17"/>
      <c r="CC947" s="17"/>
      <c r="CD947" s="17"/>
      <c r="CE947" s="17"/>
      <c r="CF947" s="17"/>
      <c r="CG947" s="17"/>
      <c r="CH947" s="17"/>
      <c r="CI947" s="17"/>
      <c r="CJ947" s="17"/>
      <c r="CK947" s="17"/>
      <c r="CL947" s="17"/>
    </row>
    <row r="948" spans="19:90" x14ac:dyDescent="0.25"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R948" s="17"/>
      <c r="AS948" s="17"/>
      <c r="AT948" s="17"/>
      <c r="AU948" s="17"/>
      <c r="AV948" s="17"/>
      <c r="AW948" s="17"/>
      <c r="AX948" s="17"/>
      <c r="AY948" s="17"/>
      <c r="AZ948" s="17"/>
      <c r="BA948" s="17"/>
      <c r="BB948" s="17"/>
      <c r="BC948" s="17"/>
      <c r="BD948" s="17"/>
      <c r="BE948" s="17"/>
      <c r="BF948" s="17"/>
      <c r="BG948" s="17"/>
      <c r="BH948" s="17"/>
      <c r="BI948" s="17"/>
      <c r="BJ948" s="17"/>
      <c r="BK948" s="17"/>
      <c r="BL948" s="17"/>
      <c r="BM948" s="17"/>
      <c r="BN948" s="17"/>
      <c r="BO948" s="17"/>
      <c r="BP948" s="17"/>
      <c r="BQ948" s="17"/>
      <c r="BR948" s="17"/>
      <c r="BS948" s="17"/>
      <c r="BT948" s="17"/>
      <c r="BU948" s="17"/>
      <c r="BV948" s="17"/>
      <c r="BW948" s="17"/>
      <c r="BX948" s="17"/>
      <c r="BY948" s="17"/>
      <c r="BZ948" s="17"/>
      <c r="CA948" s="17"/>
      <c r="CB948" s="17"/>
      <c r="CC948" s="17"/>
      <c r="CD948" s="17"/>
      <c r="CE948" s="17"/>
      <c r="CF948" s="17"/>
      <c r="CG948" s="17"/>
      <c r="CH948" s="17"/>
      <c r="CI948" s="17"/>
      <c r="CJ948" s="17"/>
      <c r="CK948" s="17"/>
      <c r="CL948" s="17"/>
    </row>
    <row r="949" spans="19:90" x14ac:dyDescent="0.25"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AR949" s="17"/>
      <c r="AS949" s="17"/>
      <c r="AT949" s="17"/>
      <c r="AU949" s="17"/>
      <c r="AV949" s="17"/>
      <c r="AW949" s="17"/>
      <c r="AX949" s="17"/>
      <c r="AY949" s="17"/>
      <c r="AZ949" s="17"/>
      <c r="BA949" s="17"/>
      <c r="BB949" s="17"/>
      <c r="BC949" s="17"/>
      <c r="BD949" s="17"/>
      <c r="BE949" s="17"/>
      <c r="BF949" s="17"/>
      <c r="BG949" s="17"/>
      <c r="BH949" s="17"/>
      <c r="BI949" s="17"/>
      <c r="BJ949" s="17"/>
      <c r="BK949" s="17"/>
      <c r="BL949" s="17"/>
      <c r="BM949" s="17"/>
      <c r="BN949" s="17"/>
      <c r="BO949" s="17"/>
      <c r="BP949" s="17"/>
      <c r="BQ949" s="17"/>
      <c r="BR949" s="17"/>
      <c r="BS949" s="17"/>
      <c r="BT949" s="17"/>
      <c r="BU949" s="17"/>
      <c r="BV949" s="17"/>
      <c r="BW949" s="17"/>
      <c r="BX949" s="17"/>
      <c r="BY949" s="17"/>
      <c r="BZ949" s="17"/>
      <c r="CA949" s="17"/>
      <c r="CB949" s="17"/>
      <c r="CC949" s="17"/>
      <c r="CD949" s="17"/>
      <c r="CE949" s="17"/>
      <c r="CF949" s="17"/>
      <c r="CG949" s="17"/>
      <c r="CH949" s="17"/>
      <c r="CI949" s="17"/>
      <c r="CJ949" s="17"/>
      <c r="CK949" s="17"/>
      <c r="CL949" s="17"/>
    </row>
    <row r="950" spans="19:90" x14ac:dyDescent="0.25"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R950" s="17"/>
      <c r="AS950" s="17"/>
      <c r="AT950" s="17"/>
      <c r="AU950" s="17"/>
      <c r="AV950" s="17"/>
      <c r="AW950" s="17"/>
      <c r="AX950" s="17"/>
      <c r="AY950" s="17"/>
      <c r="AZ950" s="17"/>
      <c r="BA950" s="17"/>
      <c r="BB950" s="17"/>
      <c r="BC950" s="17"/>
      <c r="BD950" s="17"/>
      <c r="BE950" s="17"/>
      <c r="BF950" s="17"/>
      <c r="BG950" s="17"/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R950" s="17"/>
      <c r="BS950" s="17"/>
      <c r="BT950" s="17"/>
      <c r="BU950" s="17"/>
      <c r="BV950" s="17"/>
      <c r="BW950" s="17"/>
      <c r="BX950" s="17"/>
      <c r="BY950" s="17"/>
      <c r="BZ950" s="17"/>
      <c r="CA950" s="17"/>
      <c r="CB950" s="17"/>
      <c r="CC950" s="17"/>
      <c r="CD950" s="17"/>
      <c r="CE950" s="17"/>
      <c r="CF950" s="17"/>
      <c r="CG950" s="17"/>
      <c r="CH950" s="17"/>
      <c r="CI950" s="17"/>
      <c r="CJ950" s="17"/>
      <c r="CK950" s="17"/>
      <c r="CL950" s="17"/>
    </row>
    <row r="951" spans="19:90" x14ac:dyDescent="0.25"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R951" s="17"/>
      <c r="AS951" s="17"/>
      <c r="AT951" s="17"/>
      <c r="AU951" s="17"/>
      <c r="AV951" s="17"/>
      <c r="AW951" s="17"/>
      <c r="AX951" s="17"/>
      <c r="AY951" s="17"/>
      <c r="AZ951" s="17"/>
      <c r="BA951" s="17"/>
      <c r="BB951" s="17"/>
      <c r="BC951" s="17"/>
      <c r="BD951" s="17"/>
      <c r="BE951" s="17"/>
      <c r="BF951" s="17"/>
      <c r="BG951" s="17"/>
      <c r="BH951" s="17"/>
      <c r="BI951" s="17"/>
      <c r="BJ951" s="17"/>
      <c r="BK951" s="17"/>
      <c r="BL951" s="17"/>
      <c r="BM951" s="17"/>
      <c r="BN951" s="17"/>
      <c r="BO951" s="17"/>
      <c r="BP951" s="17"/>
      <c r="BQ951" s="17"/>
      <c r="BR951" s="17"/>
      <c r="BS951" s="17"/>
      <c r="BT951" s="17"/>
      <c r="BU951" s="17"/>
      <c r="BV951" s="17"/>
      <c r="BW951" s="17"/>
      <c r="BX951" s="17"/>
      <c r="BY951" s="17"/>
      <c r="BZ951" s="17"/>
      <c r="CA951" s="17"/>
      <c r="CB951" s="17"/>
      <c r="CC951" s="17"/>
      <c r="CD951" s="17"/>
      <c r="CE951" s="17"/>
      <c r="CF951" s="17"/>
      <c r="CG951" s="17"/>
      <c r="CH951" s="17"/>
      <c r="CI951" s="17"/>
      <c r="CJ951" s="17"/>
      <c r="CK951" s="17"/>
      <c r="CL951" s="17"/>
    </row>
    <row r="952" spans="19:90" x14ac:dyDescent="0.25"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  <c r="AO952" s="17"/>
      <c r="AP952" s="17"/>
      <c r="AR952" s="17"/>
      <c r="AS952" s="17"/>
      <c r="AT952" s="17"/>
      <c r="AU952" s="17"/>
      <c r="AV952" s="17"/>
      <c r="AW952" s="17"/>
      <c r="AX952" s="17"/>
      <c r="AY952" s="17"/>
      <c r="AZ952" s="17"/>
      <c r="BA952" s="17"/>
      <c r="BB952" s="17"/>
      <c r="BC952" s="17"/>
      <c r="BD952" s="17"/>
      <c r="BE952" s="17"/>
      <c r="BF952" s="17"/>
      <c r="BG952" s="17"/>
      <c r="BH952" s="17"/>
      <c r="BI952" s="17"/>
      <c r="BJ952" s="17"/>
      <c r="BK952" s="17"/>
      <c r="BL952" s="17"/>
      <c r="BM952" s="17"/>
      <c r="BN952" s="17"/>
      <c r="BO952" s="17"/>
      <c r="BP952" s="17"/>
      <c r="BQ952" s="17"/>
      <c r="BR952" s="17"/>
      <c r="BS952" s="17"/>
      <c r="BT952" s="17"/>
      <c r="BU952" s="17"/>
      <c r="BV952" s="17"/>
      <c r="BW952" s="17"/>
      <c r="BX952" s="17"/>
      <c r="BY952" s="17"/>
      <c r="BZ952" s="17"/>
      <c r="CA952" s="17"/>
      <c r="CB952" s="17"/>
      <c r="CC952" s="17"/>
      <c r="CD952" s="17"/>
      <c r="CE952" s="17"/>
      <c r="CF952" s="17"/>
      <c r="CG952" s="17"/>
      <c r="CH952" s="17"/>
      <c r="CI952" s="17"/>
      <c r="CJ952" s="17"/>
      <c r="CK952" s="17"/>
      <c r="CL952" s="17"/>
    </row>
    <row r="953" spans="19:90" x14ac:dyDescent="0.25"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  <c r="AM953" s="17"/>
      <c r="AN953" s="17"/>
      <c r="AO953" s="17"/>
      <c r="AP953" s="17"/>
      <c r="AR953" s="17"/>
      <c r="AS953" s="17"/>
      <c r="AT953" s="17"/>
      <c r="AU953" s="17"/>
      <c r="AV953" s="17"/>
      <c r="AW953" s="17"/>
      <c r="AX953" s="17"/>
      <c r="AY953" s="17"/>
      <c r="AZ953" s="17"/>
      <c r="BA953" s="17"/>
      <c r="BB953" s="17"/>
      <c r="BC953" s="17"/>
      <c r="BD953" s="17"/>
      <c r="BE953" s="17"/>
      <c r="BF953" s="17"/>
      <c r="BG953" s="17"/>
      <c r="BH953" s="17"/>
      <c r="BI953" s="17"/>
      <c r="BJ953" s="17"/>
      <c r="BK953" s="17"/>
      <c r="BL953" s="17"/>
      <c r="BM953" s="17"/>
      <c r="BN953" s="17"/>
      <c r="BO953" s="17"/>
      <c r="BP953" s="17"/>
      <c r="BQ953" s="17"/>
      <c r="BR953" s="17"/>
      <c r="BS953" s="17"/>
      <c r="BT953" s="17"/>
      <c r="BU953" s="17"/>
      <c r="BV953" s="17"/>
      <c r="BW953" s="17"/>
      <c r="BX953" s="17"/>
      <c r="BY953" s="17"/>
      <c r="BZ953" s="17"/>
      <c r="CA953" s="17"/>
      <c r="CB953" s="17"/>
      <c r="CC953" s="17"/>
      <c r="CD953" s="17"/>
      <c r="CE953" s="17"/>
      <c r="CF953" s="17"/>
      <c r="CG953" s="17"/>
      <c r="CH953" s="17"/>
      <c r="CI953" s="17"/>
      <c r="CJ953" s="17"/>
      <c r="CK953" s="17"/>
      <c r="CL953" s="17"/>
    </row>
    <row r="954" spans="19:90" x14ac:dyDescent="0.25"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AR954" s="17"/>
      <c r="AS954" s="17"/>
      <c r="AT954" s="17"/>
      <c r="AU954" s="17"/>
      <c r="AV954" s="17"/>
      <c r="AW954" s="17"/>
      <c r="AX954" s="17"/>
      <c r="AY954" s="17"/>
      <c r="AZ954" s="17"/>
      <c r="BA954" s="17"/>
      <c r="BB954" s="17"/>
      <c r="BC954" s="17"/>
      <c r="BD954" s="17"/>
      <c r="BE954" s="17"/>
      <c r="BF954" s="17"/>
      <c r="BG954" s="17"/>
      <c r="BH954" s="17"/>
      <c r="BI954" s="17"/>
      <c r="BJ954" s="17"/>
      <c r="BK954" s="17"/>
      <c r="BL954" s="17"/>
      <c r="BM954" s="17"/>
      <c r="BN954" s="17"/>
      <c r="BO954" s="17"/>
      <c r="BP954" s="17"/>
      <c r="BQ954" s="17"/>
      <c r="BR954" s="17"/>
      <c r="BS954" s="17"/>
      <c r="BT954" s="17"/>
      <c r="BU954" s="17"/>
      <c r="BV954" s="17"/>
      <c r="BW954" s="17"/>
      <c r="BX954" s="17"/>
      <c r="BY954" s="17"/>
      <c r="BZ954" s="17"/>
      <c r="CA954" s="17"/>
      <c r="CB954" s="17"/>
      <c r="CC954" s="17"/>
      <c r="CD954" s="17"/>
      <c r="CE954" s="17"/>
      <c r="CF954" s="17"/>
      <c r="CG954" s="17"/>
      <c r="CH954" s="17"/>
      <c r="CI954" s="17"/>
      <c r="CJ954" s="17"/>
      <c r="CK954" s="17"/>
      <c r="CL954" s="17"/>
    </row>
    <row r="955" spans="19:90" x14ac:dyDescent="0.25"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R955" s="17"/>
      <c r="AS955" s="17"/>
      <c r="AT955" s="17"/>
      <c r="AU955" s="17"/>
      <c r="AV955" s="17"/>
      <c r="AW955" s="17"/>
      <c r="AX955" s="17"/>
      <c r="AY955" s="17"/>
      <c r="AZ955" s="17"/>
      <c r="BA955" s="17"/>
      <c r="BB955" s="17"/>
      <c r="BC955" s="17"/>
      <c r="BD955" s="17"/>
      <c r="BE955" s="17"/>
      <c r="BF955" s="17"/>
      <c r="BG955" s="17"/>
      <c r="BH955" s="17"/>
      <c r="BI955" s="17"/>
      <c r="BJ955" s="17"/>
      <c r="BK955" s="17"/>
      <c r="BL955" s="17"/>
      <c r="BM955" s="17"/>
      <c r="BN955" s="17"/>
      <c r="BO955" s="17"/>
      <c r="BP955" s="17"/>
      <c r="BQ955" s="17"/>
      <c r="BR955" s="17"/>
      <c r="BS955" s="17"/>
      <c r="BT955" s="17"/>
      <c r="BU955" s="17"/>
      <c r="BV955" s="17"/>
      <c r="BW955" s="17"/>
      <c r="BX955" s="17"/>
      <c r="BY955" s="17"/>
      <c r="BZ955" s="17"/>
      <c r="CA955" s="17"/>
      <c r="CB955" s="17"/>
      <c r="CC955" s="17"/>
      <c r="CD955" s="17"/>
      <c r="CE955" s="17"/>
      <c r="CF955" s="17"/>
      <c r="CG955" s="17"/>
      <c r="CH955" s="17"/>
      <c r="CI955" s="17"/>
      <c r="CJ955" s="17"/>
      <c r="CK955" s="17"/>
      <c r="CL955" s="17"/>
    </row>
    <row r="956" spans="19:90" x14ac:dyDescent="0.25"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R956" s="17"/>
      <c r="AS956" s="17"/>
      <c r="AT956" s="17"/>
      <c r="AU956" s="17"/>
      <c r="AV956" s="17"/>
      <c r="AW956" s="17"/>
      <c r="AX956" s="17"/>
      <c r="AY956" s="17"/>
      <c r="AZ956" s="17"/>
      <c r="BA956" s="17"/>
      <c r="BB956" s="17"/>
      <c r="BC956" s="17"/>
      <c r="BD956" s="17"/>
      <c r="BE956" s="17"/>
      <c r="BF956" s="17"/>
      <c r="BG956" s="17"/>
      <c r="BH956" s="17"/>
      <c r="BI956" s="17"/>
      <c r="BJ956" s="17"/>
      <c r="BK956" s="17"/>
      <c r="BL956" s="17"/>
      <c r="BM956" s="17"/>
      <c r="BN956" s="17"/>
      <c r="BO956" s="17"/>
      <c r="BP956" s="17"/>
      <c r="BQ956" s="17"/>
      <c r="BR956" s="17"/>
      <c r="BS956" s="17"/>
      <c r="BT956" s="17"/>
      <c r="BU956" s="17"/>
      <c r="BV956" s="17"/>
      <c r="BW956" s="17"/>
      <c r="BX956" s="17"/>
      <c r="BY956" s="17"/>
      <c r="BZ956" s="17"/>
      <c r="CA956" s="17"/>
      <c r="CB956" s="17"/>
      <c r="CC956" s="17"/>
      <c r="CD956" s="17"/>
      <c r="CE956" s="17"/>
      <c r="CF956" s="17"/>
      <c r="CG956" s="17"/>
      <c r="CH956" s="17"/>
      <c r="CI956" s="17"/>
      <c r="CJ956" s="17"/>
      <c r="CK956" s="17"/>
      <c r="CL956" s="17"/>
    </row>
    <row r="957" spans="19:90" x14ac:dyDescent="0.25"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  <c r="AM957" s="17"/>
      <c r="AN957" s="17"/>
      <c r="AO957" s="17"/>
      <c r="AP957" s="17"/>
      <c r="AR957" s="17"/>
      <c r="AS957" s="17"/>
      <c r="AT957" s="17"/>
      <c r="AU957" s="17"/>
      <c r="AV957" s="17"/>
      <c r="AW957" s="17"/>
      <c r="AX957" s="17"/>
      <c r="AY957" s="17"/>
      <c r="AZ957" s="17"/>
      <c r="BA957" s="17"/>
      <c r="BB957" s="17"/>
      <c r="BC957" s="17"/>
      <c r="BD957" s="17"/>
      <c r="BE957" s="17"/>
      <c r="BF957" s="17"/>
      <c r="BG957" s="17"/>
      <c r="BH957" s="17"/>
      <c r="BI957" s="17"/>
      <c r="BJ957" s="17"/>
      <c r="BK957" s="17"/>
      <c r="BL957" s="17"/>
      <c r="BM957" s="17"/>
      <c r="BN957" s="17"/>
      <c r="BO957" s="17"/>
      <c r="BP957" s="17"/>
      <c r="BQ957" s="17"/>
      <c r="BR957" s="17"/>
      <c r="BS957" s="17"/>
      <c r="BT957" s="17"/>
      <c r="BU957" s="17"/>
      <c r="BV957" s="17"/>
      <c r="BW957" s="17"/>
      <c r="BX957" s="17"/>
      <c r="BY957" s="17"/>
      <c r="BZ957" s="17"/>
      <c r="CA957" s="17"/>
      <c r="CB957" s="17"/>
      <c r="CC957" s="17"/>
      <c r="CD957" s="17"/>
      <c r="CE957" s="17"/>
      <c r="CF957" s="17"/>
      <c r="CG957" s="17"/>
      <c r="CH957" s="17"/>
      <c r="CI957" s="17"/>
      <c r="CJ957" s="17"/>
      <c r="CK957" s="17"/>
      <c r="CL957" s="17"/>
    </row>
    <row r="958" spans="19:90" x14ac:dyDescent="0.25"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  <c r="AM958" s="17"/>
      <c r="AN958" s="17"/>
      <c r="AO958" s="17"/>
      <c r="AP958" s="17"/>
      <c r="AR958" s="17"/>
      <c r="AS958" s="17"/>
      <c r="AT958" s="17"/>
      <c r="AU958" s="17"/>
      <c r="AV958" s="17"/>
      <c r="AW958" s="17"/>
      <c r="AX958" s="17"/>
      <c r="AY958" s="17"/>
      <c r="AZ958" s="17"/>
      <c r="BA958" s="17"/>
      <c r="BB958" s="17"/>
      <c r="BC958" s="17"/>
      <c r="BD958" s="17"/>
      <c r="BE958" s="17"/>
      <c r="BF958" s="17"/>
      <c r="BG958" s="17"/>
      <c r="BH958" s="17"/>
      <c r="BI958" s="17"/>
      <c r="BJ958" s="17"/>
      <c r="BK958" s="17"/>
      <c r="BL958" s="17"/>
      <c r="BM958" s="17"/>
      <c r="BN958" s="17"/>
      <c r="BO958" s="17"/>
      <c r="BP958" s="17"/>
      <c r="BQ958" s="17"/>
      <c r="BR958" s="17"/>
      <c r="BS958" s="17"/>
      <c r="BT958" s="17"/>
      <c r="BU958" s="17"/>
      <c r="BV958" s="17"/>
      <c r="BW958" s="17"/>
      <c r="BX958" s="17"/>
      <c r="BY958" s="17"/>
      <c r="BZ958" s="17"/>
      <c r="CA958" s="17"/>
      <c r="CB958" s="17"/>
      <c r="CC958" s="17"/>
      <c r="CD958" s="17"/>
      <c r="CE958" s="17"/>
      <c r="CF958" s="17"/>
      <c r="CG958" s="17"/>
      <c r="CH958" s="17"/>
      <c r="CI958" s="17"/>
      <c r="CJ958" s="17"/>
      <c r="CK958" s="17"/>
      <c r="CL958" s="17"/>
    </row>
    <row r="959" spans="19:90" x14ac:dyDescent="0.25"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  <c r="AL959" s="17"/>
      <c r="AM959" s="17"/>
      <c r="AN959" s="17"/>
      <c r="AO959" s="17"/>
      <c r="AP959" s="17"/>
      <c r="AR959" s="17"/>
      <c r="AS959" s="17"/>
      <c r="AT959" s="17"/>
      <c r="AU959" s="17"/>
      <c r="AV959" s="17"/>
      <c r="AW959" s="17"/>
      <c r="AX959" s="17"/>
      <c r="AY959" s="17"/>
      <c r="AZ959" s="17"/>
      <c r="BA959" s="17"/>
      <c r="BB959" s="17"/>
      <c r="BC959" s="17"/>
      <c r="BD959" s="17"/>
      <c r="BE959" s="17"/>
      <c r="BF959" s="17"/>
      <c r="BG959" s="17"/>
      <c r="BH959" s="17"/>
      <c r="BI959" s="17"/>
      <c r="BJ959" s="17"/>
      <c r="BK959" s="17"/>
      <c r="BL959" s="17"/>
      <c r="BM959" s="17"/>
      <c r="BN959" s="17"/>
      <c r="BO959" s="17"/>
      <c r="BP959" s="17"/>
      <c r="BQ959" s="17"/>
      <c r="BR959" s="17"/>
      <c r="BS959" s="17"/>
      <c r="BT959" s="17"/>
      <c r="BU959" s="17"/>
      <c r="BV959" s="17"/>
      <c r="BW959" s="17"/>
      <c r="BX959" s="17"/>
      <c r="BY959" s="17"/>
      <c r="BZ959" s="17"/>
      <c r="CA959" s="17"/>
      <c r="CB959" s="17"/>
      <c r="CC959" s="17"/>
      <c r="CD959" s="17"/>
      <c r="CE959" s="17"/>
      <c r="CF959" s="17"/>
      <c r="CG959" s="17"/>
      <c r="CH959" s="17"/>
      <c r="CI959" s="17"/>
      <c r="CJ959" s="17"/>
      <c r="CK959" s="17"/>
      <c r="CL959" s="17"/>
    </row>
    <row r="960" spans="19:90" x14ac:dyDescent="0.25"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R960" s="17"/>
      <c r="AS960" s="17"/>
      <c r="AT960" s="17"/>
      <c r="AU960" s="17"/>
      <c r="AV960" s="17"/>
      <c r="AW960" s="17"/>
      <c r="AX960" s="17"/>
      <c r="AY960" s="17"/>
      <c r="AZ960" s="17"/>
      <c r="BA960" s="17"/>
      <c r="BB960" s="17"/>
      <c r="BC960" s="17"/>
      <c r="BD960" s="17"/>
      <c r="BE960" s="17"/>
      <c r="BF960" s="17"/>
      <c r="BG960" s="17"/>
      <c r="BH960" s="17"/>
      <c r="BI960" s="17"/>
      <c r="BJ960" s="17"/>
      <c r="BK960" s="17"/>
      <c r="BL960" s="17"/>
      <c r="BM960" s="17"/>
      <c r="BN960" s="17"/>
      <c r="BO960" s="17"/>
      <c r="BP960" s="17"/>
      <c r="BQ960" s="17"/>
      <c r="BR960" s="17"/>
      <c r="BS960" s="17"/>
      <c r="BT960" s="17"/>
      <c r="BU960" s="17"/>
      <c r="BV960" s="17"/>
      <c r="BW960" s="17"/>
      <c r="BX960" s="17"/>
      <c r="BY960" s="17"/>
      <c r="BZ960" s="17"/>
      <c r="CA960" s="17"/>
      <c r="CB960" s="17"/>
      <c r="CC960" s="17"/>
      <c r="CD960" s="17"/>
      <c r="CE960" s="17"/>
      <c r="CF960" s="17"/>
      <c r="CG960" s="17"/>
      <c r="CH960" s="17"/>
      <c r="CI960" s="17"/>
      <c r="CJ960" s="17"/>
      <c r="CK960" s="17"/>
      <c r="CL960" s="17"/>
    </row>
    <row r="961" spans="19:90" x14ac:dyDescent="0.25"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R961" s="17"/>
      <c r="AS961" s="17"/>
      <c r="AT961" s="17"/>
      <c r="AU961" s="17"/>
      <c r="AV961" s="17"/>
      <c r="AW961" s="17"/>
      <c r="AX961" s="17"/>
      <c r="AY961" s="17"/>
      <c r="AZ961" s="17"/>
      <c r="BA961" s="17"/>
      <c r="BB961" s="17"/>
      <c r="BC961" s="17"/>
      <c r="BD961" s="17"/>
      <c r="BE961" s="17"/>
      <c r="BF961" s="17"/>
      <c r="BG961" s="17"/>
      <c r="BH961" s="17"/>
      <c r="BI961" s="17"/>
      <c r="BJ961" s="17"/>
      <c r="BK961" s="17"/>
      <c r="BL961" s="17"/>
      <c r="BM961" s="17"/>
      <c r="BN961" s="17"/>
      <c r="BO961" s="17"/>
      <c r="BP961" s="17"/>
      <c r="BQ961" s="17"/>
      <c r="BR961" s="17"/>
      <c r="BS961" s="17"/>
      <c r="BT961" s="17"/>
      <c r="BU961" s="17"/>
      <c r="BV961" s="17"/>
      <c r="BW961" s="17"/>
      <c r="BX961" s="17"/>
      <c r="BY961" s="17"/>
      <c r="BZ961" s="17"/>
      <c r="CA961" s="17"/>
      <c r="CB961" s="17"/>
      <c r="CC961" s="17"/>
      <c r="CD961" s="17"/>
      <c r="CE961" s="17"/>
      <c r="CF961" s="17"/>
      <c r="CG961" s="17"/>
      <c r="CH961" s="17"/>
      <c r="CI961" s="17"/>
      <c r="CJ961" s="17"/>
      <c r="CK961" s="17"/>
      <c r="CL961" s="17"/>
    </row>
    <row r="962" spans="19:90" x14ac:dyDescent="0.25"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  <c r="AM962" s="17"/>
      <c r="AN962" s="17"/>
      <c r="AO962" s="17"/>
      <c r="AP962" s="17"/>
      <c r="AR962" s="17"/>
      <c r="AS962" s="17"/>
      <c r="AT962" s="17"/>
      <c r="AU962" s="17"/>
      <c r="AV962" s="17"/>
      <c r="AW962" s="17"/>
      <c r="AX962" s="17"/>
      <c r="AY962" s="17"/>
      <c r="AZ962" s="17"/>
      <c r="BA962" s="17"/>
      <c r="BB962" s="17"/>
      <c r="BC962" s="17"/>
      <c r="BD962" s="17"/>
      <c r="BE962" s="17"/>
      <c r="BF962" s="17"/>
      <c r="BG962" s="17"/>
      <c r="BH962" s="17"/>
      <c r="BI962" s="17"/>
      <c r="BJ962" s="17"/>
      <c r="BK962" s="17"/>
      <c r="BL962" s="17"/>
      <c r="BM962" s="17"/>
      <c r="BN962" s="17"/>
      <c r="BO962" s="17"/>
      <c r="BP962" s="17"/>
      <c r="BQ962" s="17"/>
      <c r="BR962" s="17"/>
      <c r="BS962" s="17"/>
      <c r="BT962" s="17"/>
      <c r="BU962" s="17"/>
      <c r="BV962" s="17"/>
      <c r="BW962" s="17"/>
      <c r="BX962" s="17"/>
      <c r="BY962" s="17"/>
      <c r="BZ962" s="17"/>
      <c r="CA962" s="17"/>
      <c r="CB962" s="17"/>
      <c r="CC962" s="17"/>
      <c r="CD962" s="17"/>
      <c r="CE962" s="17"/>
      <c r="CF962" s="17"/>
      <c r="CG962" s="17"/>
      <c r="CH962" s="17"/>
      <c r="CI962" s="17"/>
      <c r="CJ962" s="17"/>
      <c r="CK962" s="17"/>
      <c r="CL962" s="17"/>
    </row>
    <row r="963" spans="19:90" x14ac:dyDescent="0.25"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  <c r="AL963" s="17"/>
      <c r="AM963" s="17"/>
      <c r="AN963" s="17"/>
      <c r="AO963" s="17"/>
      <c r="AP963" s="17"/>
      <c r="AR963" s="17"/>
      <c r="AS963" s="17"/>
      <c r="AT963" s="17"/>
      <c r="AU963" s="17"/>
      <c r="AV963" s="17"/>
      <c r="AW963" s="17"/>
      <c r="AX963" s="17"/>
      <c r="AY963" s="17"/>
      <c r="AZ963" s="17"/>
      <c r="BA963" s="17"/>
      <c r="BB963" s="17"/>
      <c r="BC963" s="17"/>
      <c r="BD963" s="17"/>
      <c r="BE963" s="17"/>
      <c r="BF963" s="17"/>
      <c r="BG963" s="17"/>
      <c r="BH963" s="17"/>
      <c r="BI963" s="17"/>
      <c r="BJ963" s="17"/>
      <c r="BK963" s="17"/>
      <c r="BL963" s="17"/>
      <c r="BM963" s="17"/>
      <c r="BN963" s="17"/>
      <c r="BO963" s="17"/>
      <c r="BP963" s="17"/>
      <c r="BQ963" s="17"/>
      <c r="BR963" s="17"/>
      <c r="BS963" s="17"/>
      <c r="BT963" s="17"/>
      <c r="BU963" s="17"/>
      <c r="BV963" s="17"/>
      <c r="BW963" s="17"/>
      <c r="BX963" s="17"/>
      <c r="BY963" s="17"/>
      <c r="BZ963" s="17"/>
      <c r="CA963" s="17"/>
      <c r="CB963" s="17"/>
      <c r="CC963" s="17"/>
      <c r="CD963" s="17"/>
      <c r="CE963" s="17"/>
      <c r="CF963" s="17"/>
      <c r="CG963" s="17"/>
      <c r="CH963" s="17"/>
      <c r="CI963" s="17"/>
      <c r="CJ963" s="17"/>
      <c r="CK963" s="17"/>
      <c r="CL963" s="17"/>
    </row>
    <row r="964" spans="19:90" x14ac:dyDescent="0.25"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  <c r="AM964" s="17"/>
      <c r="AN964" s="17"/>
      <c r="AO964" s="17"/>
      <c r="AP964" s="17"/>
      <c r="AR964" s="17"/>
      <c r="AS964" s="17"/>
      <c r="AT964" s="17"/>
      <c r="AU964" s="17"/>
      <c r="AV964" s="17"/>
      <c r="AW964" s="17"/>
      <c r="AX964" s="17"/>
      <c r="AY964" s="17"/>
      <c r="AZ964" s="17"/>
      <c r="BA964" s="17"/>
      <c r="BB964" s="17"/>
      <c r="BC964" s="17"/>
      <c r="BD964" s="17"/>
      <c r="BE964" s="17"/>
      <c r="BF964" s="17"/>
      <c r="BG964" s="17"/>
      <c r="BH964" s="17"/>
      <c r="BI964" s="17"/>
      <c r="BJ964" s="17"/>
      <c r="BK964" s="17"/>
      <c r="BL964" s="17"/>
      <c r="BM964" s="17"/>
      <c r="BN964" s="17"/>
      <c r="BO964" s="17"/>
      <c r="BP964" s="17"/>
      <c r="BQ964" s="17"/>
      <c r="BR964" s="17"/>
      <c r="BS964" s="17"/>
      <c r="BT964" s="17"/>
      <c r="BU964" s="17"/>
      <c r="BV964" s="17"/>
      <c r="BW964" s="17"/>
      <c r="BX964" s="17"/>
      <c r="BY964" s="17"/>
      <c r="BZ964" s="17"/>
      <c r="CA964" s="17"/>
      <c r="CB964" s="17"/>
      <c r="CC964" s="17"/>
      <c r="CD964" s="17"/>
      <c r="CE964" s="17"/>
      <c r="CF964" s="17"/>
      <c r="CG964" s="17"/>
      <c r="CH964" s="17"/>
      <c r="CI964" s="17"/>
      <c r="CJ964" s="17"/>
      <c r="CK964" s="17"/>
      <c r="CL964" s="17"/>
    </row>
    <row r="965" spans="19:90" x14ac:dyDescent="0.25"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AR965" s="17"/>
      <c r="AS965" s="17"/>
      <c r="AT965" s="17"/>
      <c r="AU965" s="17"/>
      <c r="AV965" s="17"/>
      <c r="AW965" s="17"/>
      <c r="AX965" s="17"/>
      <c r="AY965" s="17"/>
      <c r="AZ965" s="17"/>
      <c r="BA965" s="17"/>
      <c r="BB965" s="17"/>
      <c r="BC965" s="17"/>
      <c r="BD965" s="17"/>
      <c r="BE965" s="17"/>
      <c r="BF965" s="17"/>
      <c r="BG965" s="17"/>
      <c r="BH965" s="17"/>
      <c r="BI965" s="17"/>
      <c r="BJ965" s="17"/>
      <c r="BK965" s="17"/>
      <c r="BL965" s="17"/>
      <c r="BM965" s="17"/>
      <c r="BN965" s="17"/>
      <c r="BO965" s="17"/>
      <c r="BP965" s="17"/>
      <c r="BQ965" s="17"/>
      <c r="BR965" s="17"/>
      <c r="BS965" s="17"/>
      <c r="BT965" s="17"/>
      <c r="BU965" s="17"/>
      <c r="BV965" s="17"/>
      <c r="BW965" s="17"/>
      <c r="BX965" s="17"/>
      <c r="BY965" s="17"/>
      <c r="BZ965" s="17"/>
      <c r="CA965" s="17"/>
      <c r="CB965" s="17"/>
      <c r="CC965" s="17"/>
      <c r="CD965" s="17"/>
      <c r="CE965" s="17"/>
      <c r="CF965" s="17"/>
      <c r="CG965" s="17"/>
      <c r="CH965" s="17"/>
      <c r="CI965" s="17"/>
      <c r="CJ965" s="17"/>
      <c r="CK965" s="17"/>
      <c r="CL965" s="17"/>
    </row>
    <row r="966" spans="19:90" x14ac:dyDescent="0.25"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R966" s="17"/>
      <c r="AS966" s="17"/>
      <c r="AT966" s="17"/>
      <c r="AU966" s="17"/>
      <c r="AV966" s="17"/>
      <c r="AW966" s="17"/>
      <c r="AX966" s="17"/>
      <c r="AY966" s="17"/>
      <c r="AZ966" s="17"/>
      <c r="BA966" s="17"/>
      <c r="BB966" s="17"/>
      <c r="BC966" s="17"/>
      <c r="BD966" s="17"/>
      <c r="BE966" s="17"/>
      <c r="BF966" s="17"/>
      <c r="BG966" s="17"/>
      <c r="BH966" s="17"/>
      <c r="BI966" s="17"/>
      <c r="BJ966" s="17"/>
      <c r="BK966" s="17"/>
      <c r="BL966" s="17"/>
      <c r="BM966" s="17"/>
      <c r="BN966" s="17"/>
      <c r="BO966" s="17"/>
      <c r="BP966" s="17"/>
      <c r="BQ966" s="17"/>
      <c r="BR966" s="17"/>
      <c r="BS966" s="17"/>
      <c r="BT966" s="17"/>
      <c r="BU966" s="17"/>
      <c r="BV966" s="17"/>
      <c r="BW966" s="17"/>
      <c r="BX966" s="17"/>
      <c r="BY966" s="17"/>
      <c r="BZ966" s="17"/>
      <c r="CA966" s="17"/>
      <c r="CB966" s="17"/>
      <c r="CC966" s="17"/>
      <c r="CD966" s="17"/>
      <c r="CE966" s="17"/>
      <c r="CF966" s="17"/>
      <c r="CG966" s="17"/>
      <c r="CH966" s="17"/>
      <c r="CI966" s="17"/>
      <c r="CJ966" s="17"/>
      <c r="CK966" s="17"/>
      <c r="CL966" s="17"/>
    </row>
    <row r="967" spans="19:90" x14ac:dyDescent="0.25"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  <c r="AM967" s="17"/>
      <c r="AN967" s="17"/>
      <c r="AO967" s="17"/>
      <c r="AP967" s="17"/>
      <c r="AR967" s="17"/>
      <c r="AS967" s="17"/>
      <c r="AT967" s="17"/>
      <c r="AU967" s="17"/>
      <c r="AV967" s="17"/>
      <c r="AW967" s="17"/>
      <c r="AX967" s="17"/>
      <c r="AY967" s="17"/>
      <c r="AZ967" s="17"/>
      <c r="BA967" s="17"/>
      <c r="BB967" s="17"/>
      <c r="BC967" s="17"/>
      <c r="BD967" s="17"/>
      <c r="BE967" s="17"/>
      <c r="BF967" s="17"/>
      <c r="BG967" s="17"/>
      <c r="BH967" s="17"/>
      <c r="BI967" s="17"/>
      <c r="BJ967" s="17"/>
      <c r="BK967" s="17"/>
      <c r="BL967" s="17"/>
      <c r="BM967" s="17"/>
      <c r="BN967" s="17"/>
      <c r="BO967" s="17"/>
      <c r="BP967" s="17"/>
      <c r="BQ967" s="17"/>
      <c r="BR967" s="17"/>
      <c r="BS967" s="17"/>
      <c r="BT967" s="17"/>
      <c r="BU967" s="17"/>
      <c r="BV967" s="17"/>
      <c r="BW967" s="17"/>
      <c r="BX967" s="17"/>
      <c r="BY967" s="17"/>
      <c r="BZ967" s="17"/>
      <c r="CA967" s="17"/>
      <c r="CB967" s="17"/>
      <c r="CC967" s="17"/>
      <c r="CD967" s="17"/>
      <c r="CE967" s="17"/>
      <c r="CF967" s="17"/>
      <c r="CG967" s="17"/>
      <c r="CH967" s="17"/>
      <c r="CI967" s="17"/>
      <c r="CJ967" s="17"/>
      <c r="CK967" s="17"/>
      <c r="CL967" s="17"/>
    </row>
    <row r="968" spans="19:90" x14ac:dyDescent="0.25"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  <c r="AM968" s="17"/>
      <c r="AN968" s="17"/>
      <c r="AO968" s="17"/>
      <c r="AP968" s="17"/>
      <c r="AR968" s="17"/>
      <c r="AS968" s="17"/>
      <c r="AT968" s="17"/>
      <c r="AU968" s="17"/>
      <c r="AV968" s="17"/>
      <c r="AW968" s="17"/>
      <c r="AX968" s="17"/>
      <c r="AY968" s="17"/>
      <c r="AZ968" s="17"/>
      <c r="BA968" s="17"/>
      <c r="BB968" s="17"/>
      <c r="BC968" s="17"/>
      <c r="BD968" s="17"/>
      <c r="BE968" s="17"/>
      <c r="BF968" s="17"/>
      <c r="BG968" s="17"/>
      <c r="BH968" s="17"/>
      <c r="BI968" s="17"/>
      <c r="BJ968" s="17"/>
      <c r="BK968" s="17"/>
      <c r="BL968" s="17"/>
      <c r="BM968" s="17"/>
      <c r="BN968" s="17"/>
      <c r="BO968" s="17"/>
      <c r="BP968" s="17"/>
      <c r="BQ968" s="17"/>
      <c r="BR968" s="17"/>
      <c r="BS968" s="17"/>
      <c r="BT968" s="17"/>
      <c r="BU968" s="17"/>
      <c r="BV968" s="17"/>
      <c r="BW968" s="17"/>
      <c r="BX968" s="17"/>
      <c r="BY968" s="17"/>
      <c r="BZ968" s="17"/>
      <c r="CA968" s="17"/>
      <c r="CB968" s="17"/>
      <c r="CC968" s="17"/>
      <c r="CD968" s="17"/>
      <c r="CE968" s="17"/>
      <c r="CF968" s="17"/>
      <c r="CG968" s="17"/>
      <c r="CH968" s="17"/>
      <c r="CI968" s="17"/>
      <c r="CJ968" s="17"/>
      <c r="CK968" s="17"/>
      <c r="CL968" s="17"/>
    </row>
    <row r="969" spans="19:90" x14ac:dyDescent="0.25"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  <c r="AL969" s="17"/>
      <c r="AM969" s="17"/>
      <c r="AN969" s="17"/>
      <c r="AO969" s="17"/>
      <c r="AP969" s="17"/>
      <c r="AR969" s="17"/>
      <c r="AS969" s="17"/>
      <c r="AT969" s="17"/>
      <c r="AU969" s="17"/>
      <c r="AV969" s="17"/>
      <c r="AW969" s="17"/>
      <c r="AX969" s="17"/>
      <c r="AY969" s="17"/>
      <c r="AZ969" s="17"/>
      <c r="BA969" s="17"/>
      <c r="BB969" s="17"/>
      <c r="BC969" s="17"/>
      <c r="BD969" s="17"/>
      <c r="BE969" s="17"/>
      <c r="BF969" s="17"/>
      <c r="BG969" s="17"/>
      <c r="BH969" s="17"/>
      <c r="BI969" s="17"/>
      <c r="BJ969" s="17"/>
      <c r="BK969" s="17"/>
      <c r="BL969" s="17"/>
      <c r="BM969" s="17"/>
      <c r="BN969" s="17"/>
      <c r="BO969" s="17"/>
      <c r="BP969" s="17"/>
      <c r="BQ969" s="17"/>
      <c r="BR969" s="17"/>
      <c r="BS969" s="17"/>
      <c r="BT969" s="17"/>
      <c r="BU969" s="17"/>
      <c r="BV969" s="17"/>
      <c r="BW969" s="17"/>
      <c r="BX969" s="17"/>
      <c r="BY969" s="17"/>
      <c r="BZ969" s="17"/>
      <c r="CA969" s="17"/>
      <c r="CB969" s="17"/>
      <c r="CC969" s="17"/>
      <c r="CD969" s="17"/>
      <c r="CE969" s="17"/>
      <c r="CF969" s="17"/>
      <c r="CG969" s="17"/>
      <c r="CH969" s="17"/>
      <c r="CI969" s="17"/>
      <c r="CJ969" s="17"/>
      <c r="CK969" s="17"/>
      <c r="CL969" s="17"/>
    </row>
    <row r="970" spans="19:90" x14ac:dyDescent="0.25"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R970" s="17"/>
      <c r="AS970" s="17"/>
      <c r="AT970" s="17"/>
      <c r="AU970" s="17"/>
      <c r="AV970" s="17"/>
      <c r="AW970" s="17"/>
      <c r="AX970" s="17"/>
      <c r="AY970" s="17"/>
      <c r="AZ970" s="17"/>
      <c r="BA970" s="17"/>
      <c r="BB970" s="17"/>
      <c r="BC970" s="17"/>
      <c r="BD970" s="17"/>
      <c r="BE970" s="17"/>
      <c r="BF970" s="17"/>
      <c r="BG970" s="17"/>
      <c r="BH970" s="17"/>
      <c r="BI970" s="17"/>
      <c r="BJ970" s="17"/>
      <c r="BK970" s="17"/>
      <c r="BL970" s="17"/>
      <c r="BM970" s="17"/>
      <c r="BN970" s="17"/>
      <c r="BO970" s="17"/>
      <c r="BP970" s="17"/>
      <c r="BQ970" s="17"/>
      <c r="BR970" s="17"/>
      <c r="BS970" s="17"/>
      <c r="BT970" s="17"/>
      <c r="BU970" s="17"/>
      <c r="BV970" s="17"/>
      <c r="BW970" s="17"/>
      <c r="BX970" s="17"/>
      <c r="BY970" s="17"/>
      <c r="BZ970" s="17"/>
      <c r="CA970" s="17"/>
      <c r="CB970" s="17"/>
      <c r="CC970" s="17"/>
      <c r="CD970" s="17"/>
      <c r="CE970" s="17"/>
      <c r="CF970" s="17"/>
      <c r="CG970" s="17"/>
      <c r="CH970" s="17"/>
      <c r="CI970" s="17"/>
      <c r="CJ970" s="17"/>
      <c r="CK970" s="17"/>
      <c r="CL970" s="17"/>
    </row>
    <row r="971" spans="19:90" x14ac:dyDescent="0.25"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R971" s="17"/>
      <c r="AS971" s="17"/>
      <c r="AT971" s="17"/>
      <c r="AU971" s="17"/>
      <c r="AV971" s="17"/>
      <c r="AW971" s="17"/>
      <c r="AX971" s="17"/>
      <c r="AY971" s="17"/>
      <c r="AZ971" s="17"/>
      <c r="BA971" s="17"/>
      <c r="BB971" s="17"/>
      <c r="BC971" s="17"/>
      <c r="BD971" s="17"/>
      <c r="BE971" s="17"/>
      <c r="BF971" s="17"/>
      <c r="BG971" s="17"/>
      <c r="BH971" s="17"/>
      <c r="BI971" s="17"/>
      <c r="BJ971" s="17"/>
      <c r="BK971" s="17"/>
      <c r="BL971" s="17"/>
      <c r="BM971" s="17"/>
      <c r="BN971" s="17"/>
      <c r="BO971" s="17"/>
      <c r="BP971" s="17"/>
      <c r="BQ971" s="17"/>
      <c r="BR971" s="17"/>
      <c r="BS971" s="17"/>
      <c r="BT971" s="17"/>
      <c r="BU971" s="17"/>
      <c r="BV971" s="17"/>
      <c r="BW971" s="17"/>
      <c r="BX971" s="17"/>
      <c r="BY971" s="17"/>
      <c r="BZ971" s="17"/>
      <c r="CA971" s="17"/>
      <c r="CB971" s="17"/>
      <c r="CC971" s="17"/>
      <c r="CD971" s="17"/>
      <c r="CE971" s="17"/>
      <c r="CF971" s="17"/>
      <c r="CG971" s="17"/>
      <c r="CH971" s="17"/>
      <c r="CI971" s="17"/>
      <c r="CJ971" s="17"/>
      <c r="CK971" s="17"/>
      <c r="CL971" s="17"/>
    </row>
    <row r="972" spans="19:90" x14ac:dyDescent="0.25"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  <c r="AL972" s="17"/>
      <c r="AM972" s="17"/>
      <c r="AN972" s="17"/>
      <c r="AO972" s="17"/>
      <c r="AP972" s="17"/>
      <c r="AR972" s="17"/>
      <c r="AS972" s="17"/>
      <c r="AT972" s="17"/>
      <c r="AU972" s="17"/>
      <c r="AV972" s="17"/>
      <c r="AW972" s="17"/>
      <c r="AX972" s="17"/>
      <c r="AY972" s="17"/>
      <c r="AZ972" s="17"/>
      <c r="BA972" s="17"/>
      <c r="BB972" s="17"/>
      <c r="BC972" s="17"/>
      <c r="BD972" s="17"/>
      <c r="BE972" s="17"/>
      <c r="BF972" s="17"/>
      <c r="BG972" s="17"/>
      <c r="BH972" s="17"/>
      <c r="BI972" s="17"/>
      <c r="BJ972" s="17"/>
      <c r="BK972" s="17"/>
      <c r="BL972" s="17"/>
      <c r="BM972" s="17"/>
      <c r="BN972" s="17"/>
      <c r="BO972" s="17"/>
      <c r="BP972" s="17"/>
      <c r="BQ972" s="17"/>
      <c r="BR972" s="17"/>
      <c r="BS972" s="17"/>
      <c r="BT972" s="17"/>
      <c r="BU972" s="17"/>
      <c r="BV972" s="17"/>
      <c r="BW972" s="17"/>
      <c r="BX972" s="17"/>
      <c r="BY972" s="17"/>
      <c r="BZ972" s="17"/>
      <c r="CA972" s="17"/>
      <c r="CB972" s="17"/>
      <c r="CC972" s="17"/>
      <c r="CD972" s="17"/>
      <c r="CE972" s="17"/>
      <c r="CF972" s="17"/>
      <c r="CG972" s="17"/>
      <c r="CH972" s="17"/>
      <c r="CI972" s="17"/>
      <c r="CJ972" s="17"/>
      <c r="CK972" s="17"/>
      <c r="CL972" s="17"/>
    </row>
    <row r="973" spans="19:90" x14ac:dyDescent="0.25"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  <c r="AL973" s="17"/>
      <c r="AM973" s="17"/>
      <c r="AN973" s="17"/>
      <c r="AO973" s="17"/>
      <c r="AP973" s="17"/>
      <c r="AR973" s="17"/>
      <c r="AS973" s="17"/>
      <c r="AT973" s="17"/>
      <c r="AU973" s="17"/>
      <c r="AV973" s="17"/>
      <c r="AW973" s="17"/>
      <c r="AX973" s="17"/>
      <c r="AY973" s="17"/>
      <c r="AZ973" s="17"/>
      <c r="BA973" s="17"/>
      <c r="BB973" s="17"/>
      <c r="BC973" s="17"/>
      <c r="BD973" s="17"/>
      <c r="BE973" s="17"/>
      <c r="BF973" s="17"/>
      <c r="BG973" s="17"/>
      <c r="BH973" s="17"/>
      <c r="BI973" s="17"/>
      <c r="BJ973" s="17"/>
      <c r="BK973" s="17"/>
      <c r="BL973" s="17"/>
      <c r="BM973" s="17"/>
      <c r="BN973" s="17"/>
      <c r="BO973" s="17"/>
      <c r="BP973" s="17"/>
      <c r="BQ973" s="17"/>
      <c r="BR973" s="17"/>
      <c r="BS973" s="17"/>
      <c r="BT973" s="17"/>
      <c r="BU973" s="17"/>
      <c r="BV973" s="17"/>
      <c r="BW973" s="17"/>
      <c r="BX973" s="17"/>
      <c r="BY973" s="17"/>
      <c r="BZ973" s="17"/>
      <c r="CA973" s="17"/>
      <c r="CB973" s="17"/>
      <c r="CC973" s="17"/>
      <c r="CD973" s="17"/>
      <c r="CE973" s="17"/>
      <c r="CF973" s="17"/>
      <c r="CG973" s="17"/>
      <c r="CH973" s="17"/>
      <c r="CI973" s="17"/>
      <c r="CJ973" s="17"/>
      <c r="CK973" s="17"/>
      <c r="CL973" s="17"/>
    </row>
    <row r="974" spans="19:90" x14ac:dyDescent="0.25"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  <c r="AL974" s="17"/>
      <c r="AM974" s="17"/>
      <c r="AN974" s="17"/>
      <c r="AO974" s="17"/>
      <c r="AP974" s="17"/>
      <c r="AR974" s="17"/>
      <c r="AS974" s="17"/>
      <c r="AT974" s="17"/>
      <c r="AU974" s="17"/>
      <c r="AV974" s="17"/>
      <c r="AW974" s="17"/>
      <c r="AX974" s="17"/>
      <c r="AY974" s="17"/>
      <c r="AZ974" s="17"/>
      <c r="BA974" s="17"/>
      <c r="BB974" s="17"/>
      <c r="BC974" s="17"/>
      <c r="BD974" s="17"/>
      <c r="BE974" s="17"/>
      <c r="BF974" s="17"/>
      <c r="BG974" s="17"/>
      <c r="BH974" s="17"/>
      <c r="BI974" s="17"/>
      <c r="BJ974" s="17"/>
      <c r="BK974" s="17"/>
      <c r="BL974" s="17"/>
      <c r="BM974" s="17"/>
      <c r="BN974" s="17"/>
      <c r="BO974" s="17"/>
      <c r="BP974" s="17"/>
      <c r="BQ974" s="17"/>
      <c r="BR974" s="17"/>
      <c r="BS974" s="17"/>
      <c r="BT974" s="17"/>
      <c r="BU974" s="17"/>
      <c r="BV974" s="17"/>
      <c r="BW974" s="17"/>
      <c r="BX974" s="17"/>
      <c r="BY974" s="17"/>
      <c r="BZ974" s="17"/>
      <c r="CA974" s="17"/>
      <c r="CB974" s="17"/>
      <c r="CC974" s="17"/>
      <c r="CD974" s="17"/>
      <c r="CE974" s="17"/>
      <c r="CF974" s="17"/>
      <c r="CG974" s="17"/>
      <c r="CH974" s="17"/>
      <c r="CI974" s="17"/>
      <c r="CJ974" s="17"/>
      <c r="CK974" s="17"/>
      <c r="CL974" s="17"/>
    </row>
    <row r="975" spans="19:90" x14ac:dyDescent="0.25"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R975" s="17"/>
      <c r="AS975" s="17"/>
      <c r="AT975" s="17"/>
      <c r="AU975" s="17"/>
      <c r="AV975" s="17"/>
      <c r="AW975" s="17"/>
      <c r="AX975" s="17"/>
      <c r="AY975" s="17"/>
      <c r="AZ975" s="17"/>
      <c r="BA975" s="17"/>
      <c r="BB975" s="17"/>
      <c r="BC975" s="17"/>
      <c r="BD975" s="17"/>
      <c r="BE975" s="17"/>
      <c r="BF975" s="17"/>
      <c r="BG975" s="17"/>
      <c r="BH975" s="17"/>
      <c r="BI975" s="17"/>
      <c r="BJ975" s="17"/>
      <c r="BK975" s="17"/>
      <c r="BL975" s="17"/>
      <c r="BM975" s="17"/>
      <c r="BN975" s="17"/>
      <c r="BO975" s="17"/>
      <c r="BP975" s="17"/>
      <c r="BQ975" s="17"/>
      <c r="BR975" s="17"/>
      <c r="BS975" s="17"/>
      <c r="BT975" s="17"/>
      <c r="BU975" s="17"/>
      <c r="BV975" s="17"/>
      <c r="BW975" s="17"/>
      <c r="BX975" s="17"/>
      <c r="BY975" s="17"/>
      <c r="BZ975" s="17"/>
      <c r="CA975" s="17"/>
      <c r="CB975" s="17"/>
      <c r="CC975" s="17"/>
      <c r="CD975" s="17"/>
      <c r="CE975" s="17"/>
      <c r="CF975" s="17"/>
      <c r="CG975" s="17"/>
      <c r="CH975" s="17"/>
      <c r="CI975" s="17"/>
      <c r="CJ975" s="17"/>
      <c r="CK975" s="17"/>
      <c r="CL975" s="17"/>
    </row>
    <row r="976" spans="19:90" x14ac:dyDescent="0.25"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  <c r="AR976" s="17"/>
      <c r="AS976" s="17"/>
      <c r="AT976" s="17"/>
      <c r="AU976" s="17"/>
      <c r="AV976" s="17"/>
      <c r="AW976" s="17"/>
      <c r="AX976" s="17"/>
      <c r="AY976" s="17"/>
      <c r="AZ976" s="17"/>
      <c r="BA976" s="17"/>
      <c r="BB976" s="17"/>
      <c r="BC976" s="17"/>
      <c r="BD976" s="17"/>
      <c r="BE976" s="17"/>
      <c r="BF976" s="17"/>
      <c r="BG976" s="17"/>
      <c r="BH976" s="17"/>
      <c r="BI976" s="17"/>
      <c r="BJ976" s="17"/>
      <c r="BK976" s="17"/>
      <c r="BL976" s="17"/>
      <c r="BM976" s="17"/>
      <c r="BN976" s="17"/>
      <c r="BO976" s="17"/>
      <c r="BP976" s="17"/>
      <c r="BQ976" s="17"/>
      <c r="BR976" s="17"/>
      <c r="BS976" s="17"/>
      <c r="BT976" s="17"/>
      <c r="BU976" s="17"/>
      <c r="BV976" s="17"/>
      <c r="BW976" s="17"/>
      <c r="BX976" s="17"/>
      <c r="BY976" s="17"/>
      <c r="BZ976" s="17"/>
      <c r="CA976" s="17"/>
      <c r="CB976" s="17"/>
      <c r="CC976" s="17"/>
      <c r="CD976" s="17"/>
      <c r="CE976" s="17"/>
      <c r="CF976" s="17"/>
      <c r="CG976" s="17"/>
      <c r="CH976" s="17"/>
      <c r="CI976" s="17"/>
      <c r="CJ976" s="17"/>
      <c r="CK976" s="17"/>
      <c r="CL976" s="17"/>
    </row>
    <row r="977" spans="19:90" x14ac:dyDescent="0.25"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  <c r="AL977" s="17"/>
      <c r="AM977" s="17"/>
      <c r="AR977" s="17"/>
      <c r="AS977" s="17"/>
      <c r="AT977" s="17"/>
      <c r="AU977" s="17"/>
      <c r="AV977" s="17"/>
      <c r="AW977" s="17"/>
      <c r="AX977" s="17"/>
      <c r="AY977" s="17"/>
      <c r="AZ977" s="17"/>
      <c r="BA977" s="17"/>
      <c r="BB977" s="17"/>
      <c r="BC977" s="17"/>
      <c r="BD977" s="17"/>
      <c r="BE977" s="17"/>
      <c r="BF977" s="17"/>
      <c r="BG977" s="17"/>
      <c r="BH977" s="17"/>
      <c r="BI977" s="17"/>
      <c r="BJ977" s="17"/>
      <c r="BK977" s="17"/>
      <c r="BL977" s="17"/>
      <c r="BM977" s="17"/>
      <c r="BN977" s="17"/>
      <c r="BO977" s="17"/>
      <c r="BP977" s="17"/>
      <c r="BQ977" s="17"/>
      <c r="BR977" s="17"/>
      <c r="BS977" s="17"/>
      <c r="BT977" s="17"/>
      <c r="BU977" s="17"/>
      <c r="BV977" s="17"/>
      <c r="BW977" s="17"/>
      <c r="BX977" s="17"/>
      <c r="BY977" s="17"/>
      <c r="BZ977" s="17"/>
      <c r="CA977" s="17"/>
      <c r="CB977" s="17"/>
      <c r="CC977" s="17"/>
      <c r="CD977" s="17"/>
      <c r="CE977" s="17"/>
      <c r="CF977" s="17"/>
      <c r="CG977" s="17"/>
      <c r="CH977" s="17"/>
      <c r="CI977" s="17"/>
      <c r="CJ977" s="17"/>
      <c r="CK977" s="17"/>
      <c r="CL977" s="17"/>
    </row>
    <row r="978" spans="19:90" x14ac:dyDescent="0.25"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  <c r="AL978" s="17"/>
      <c r="AM978" s="17"/>
      <c r="AR978" s="17"/>
      <c r="AS978" s="17"/>
      <c r="AT978" s="17"/>
      <c r="AU978" s="17"/>
      <c r="AV978" s="17"/>
      <c r="AW978" s="17"/>
      <c r="AX978" s="17"/>
      <c r="AY978" s="17"/>
      <c r="AZ978" s="17"/>
      <c r="BA978" s="17"/>
      <c r="BB978" s="17"/>
      <c r="BC978" s="17"/>
      <c r="BD978" s="17"/>
      <c r="BE978" s="17"/>
      <c r="BF978" s="17"/>
      <c r="BG978" s="17"/>
      <c r="BH978" s="17"/>
      <c r="BI978" s="17"/>
      <c r="BJ978" s="17"/>
      <c r="BK978" s="17"/>
      <c r="BL978" s="17"/>
      <c r="BM978" s="17"/>
      <c r="BN978" s="17"/>
      <c r="BO978" s="17"/>
      <c r="BP978" s="17"/>
      <c r="BQ978" s="17"/>
      <c r="BR978" s="17"/>
      <c r="BS978" s="17"/>
      <c r="BT978" s="17"/>
      <c r="BU978" s="17"/>
      <c r="BV978" s="17"/>
      <c r="BW978" s="17"/>
      <c r="BX978" s="17"/>
      <c r="BY978" s="17"/>
      <c r="BZ978" s="17"/>
      <c r="CA978" s="17"/>
      <c r="CB978" s="17"/>
      <c r="CC978" s="17"/>
      <c r="CD978" s="17"/>
      <c r="CE978" s="17"/>
      <c r="CF978" s="17"/>
      <c r="CG978" s="17"/>
      <c r="CH978" s="17"/>
      <c r="CI978" s="17"/>
      <c r="CJ978" s="17"/>
      <c r="CK978" s="17"/>
      <c r="CL978" s="17"/>
    </row>
    <row r="979" spans="19:90" x14ac:dyDescent="0.25"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  <c r="AL979" s="17"/>
      <c r="AM979" s="17"/>
      <c r="AR979" s="17"/>
      <c r="AS979" s="17"/>
      <c r="AT979" s="17"/>
      <c r="AU979" s="17"/>
      <c r="AV979" s="17"/>
      <c r="AW979" s="17"/>
      <c r="AX979" s="17"/>
      <c r="AY979" s="17"/>
      <c r="AZ979" s="17"/>
      <c r="BA979" s="17"/>
      <c r="BB979" s="17"/>
      <c r="BC979" s="17"/>
      <c r="BD979" s="17"/>
      <c r="BE979" s="17"/>
      <c r="BF979" s="17"/>
      <c r="BG979" s="17"/>
      <c r="BH979" s="17"/>
      <c r="BI979" s="17"/>
      <c r="BJ979" s="17"/>
      <c r="BK979" s="17"/>
      <c r="BL979" s="17"/>
      <c r="BM979" s="17"/>
      <c r="BN979" s="17"/>
      <c r="BO979" s="17"/>
      <c r="BP979" s="17"/>
      <c r="BQ979" s="17"/>
      <c r="BR979" s="17"/>
      <c r="BS979" s="17"/>
      <c r="BT979" s="17"/>
      <c r="BU979" s="17"/>
      <c r="BV979" s="17"/>
      <c r="BW979" s="17"/>
      <c r="BX979" s="17"/>
      <c r="BY979" s="17"/>
      <c r="BZ979" s="17"/>
      <c r="CA979" s="17"/>
      <c r="CB979" s="17"/>
      <c r="CC979" s="17"/>
      <c r="CD979" s="17"/>
      <c r="CE979" s="17"/>
      <c r="CF979" s="17"/>
      <c r="CG979" s="17"/>
      <c r="CH979" s="17"/>
      <c r="CI979" s="17"/>
      <c r="CJ979" s="17"/>
      <c r="CK979" s="17"/>
      <c r="CL979" s="17"/>
    </row>
    <row r="980" spans="19:90" x14ac:dyDescent="0.25"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R980" s="17"/>
      <c r="AS980" s="17"/>
      <c r="AT980" s="17"/>
      <c r="AU980" s="17"/>
      <c r="AV980" s="17"/>
      <c r="AW980" s="17"/>
      <c r="AX980" s="17"/>
      <c r="AY980" s="17"/>
      <c r="AZ980" s="17"/>
      <c r="BA980" s="17"/>
      <c r="BB980" s="17"/>
      <c r="BC980" s="17"/>
      <c r="BD980" s="17"/>
      <c r="BE980" s="17"/>
      <c r="BF980" s="17"/>
      <c r="BG980" s="17"/>
      <c r="BH980" s="17"/>
      <c r="BI980" s="17"/>
      <c r="BJ980" s="17"/>
      <c r="BK980" s="17"/>
      <c r="BL980" s="17"/>
      <c r="BM980" s="17"/>
      <c r="BN980" s="17"/>
      <c r="BO980" s="17"/>
      <c r="BP980" s="17"/>
      <c r="BQ980" s="17"/>
      <c r="BR980" s="17"/>
      <c r="BS980" s="17"/>
      <c r="BT980" s="17"/>
      <c r="BU980" s="17"/>
      <c r="BV980" s="17"/>
      <c r="BW980" s="17"/>
      <c r="BX980" s="17"/>
      <c r="BY980" s="17"/>
      <c r="BZ980" s="17"/>
      <c r="CA980" s="17"/>
      <c r="CB980" s="17"/>
      <c r="CC980" s="17"/>
      <c r="CD980" s="17"/>
      <c r="CE980" s="17"/>
      <c r="CF980" s="17"/>
      <c r="CG980" s="17"/>
      <c r="CH980" s="17"/>
      <c r="CI980" s="17"/>
      <c r="CJ980" s="17"/>
      <c r="CK980" s="17"/>
      <c r="CL980" s="17"/>
    </row>
    <row r="981" spans="19:90" x14ac:dyDescent="0.25"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  <c r="AR981" s="17"/>
      <c r="AS981" s="17"/>
      <c r="AT981" s="17"/>
      <c r="AU981" s="17"/>
      <c r="AV981" s="17"/>
      <c r="AW981" s="17"/>
      <c r="AX981" s="17"/>
      <c r="AY981" s="17"/>
      <c r="AZ981" s="17"/>
      <c r="BA981" s="17"/>
      <c r="BB981" s="17"/>
      <c r="BC981" s="17"/>
      <c r="BD981" s="17"/>
      <c r="BE981" s="17"/>
      <c r="BF981" s="17"/>
      <c r="BG981" s="17"/>
      <c r="BH981" s="17"/>
      <c r="BI981" s="17"/>
      <c r="BJ981" s="17"/>
      <c r="BK981" s="17"/>
      <c r="BL981" s="17"/>
      <c r="BM981" s="17"/>
      <c r="BN981" s="17"/>
      <c r="BO981" s="17"/>
      <c r="BP981" s="17"/>
      <c r="BQ981" s="17"/>
      <c r="BR981" s="17"/>
      <c r="BS981" s="17"/>
      <c r="BT981" s="17"/>
      <c r="BU981" s="17"/>
      <c r="BV981" s="17"/>
      <c r="BW981" s="17"/>
      <c r="BX981" s="17"/>
      <c r="BY981" s="17"/>
      <c r="BZ981" s="17"/>
      <c r="CA981" s="17"/>
      <c r="CB981" s="17"/>
      <c r="CC981" s="17"/>
      <c r="CD981" s="17"/>
      <c r="CE981" s="17"/>
      <c r="CF981" s="17"/>
      <c r="CG981" s="17"/>
      <c r="CH981" s="17"/>
      <c r="CI981" s="17"/>
      <c r="CJ981" s="17"/>
      <c r="CK981" s="17"/>
      <c r="CL981" s="17"/>
    </row>
    <row r="982" spans="19:90" x14ac:dyDescent="0.25"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  <c r="AL982" s="17"/>
      <c r="AM982" s="17"/>
      <c r="AR982" s="17"/>
      <c r="AS982" s="17"/>
      <c r="AT982" s="17"/>
      <c r="AU982" s="17"/>
      <c r="AV982" s="17"/>
      <c r="AW982" s="17"/>
      <c r="AX982" s="17"/>
      <c r="AY982" s="17"/>
      <c r="AZ982" s="17"/>
      <c r="BA982" s="17"/>
      <c r="BB982" s="17"/>
      <c r="BC982" s="17"/>
      <c r="BD982" s="17"/>
      <c r="BE982" s="17"/>
      <c r="BF982" s="17"/>
      <c r="BG982" s="17"/>
      <c r="BH982" s="17"/>
      <c r="BI982" s="17"/>
      <c r="BJ982" s="17"/>
      <c r="BK982" s="17"/>
      <c r="BL982" s="17"/>
      <c r="BM982" s="17"/>
      <c r="BN982" s="17"/>
      <c r="BO982" s="17"/>
      <c r="BP982" s="17"/>
      <c r="BQ982" s="17"/>
      <c r="BR982" s="17"/>
      <c r="BS982" s="17"/>
      <c r="BT982" s="17"/>
      <c r="BU982" s="17"/>
      <c r="BV982" s="17"/>
      <c r="BW982" s="17"/>
      <c r="BX982" s="17"/>
      <c r="BY982" s="17"/>
      <c r="BZ982" s="17"/>
      <c r="CA982" s="17"/>
      <c r="CB982" s="17"/>
      <c r="CC982" s="17"/>
      <c r="CD982" s="17"/>
      <c r="CE982" s="17"/>
      <c r="CF982" s="17"/>
      <c r="CG982" s="17"/>
      <c r="CH982" s="17"/>
      <c r="CI982" s="17"/>
      <c r="CJ982" s="17"/>
      <c r="CK982" s="17"/>
      <c r="CL982" s="17"/>
    </row>
    <row r="983" spans="19:90" x14ac:dyDescent="0.25"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  <c r="AL983" s="17"/>
      <c r="AM983" s="17"/>
      <c r="AR983" s="17"/>
      <c r="AS983" s="17"/>
      <c r="AT983" s="17"/>
      <c r="AU983" s="17"/>
      <c r="AV983" s="17"/>
      <c r="AW983" s="17"/>
      <c r="AX983" s="17"/>
      <c r="AY983" s="17"/>
      <c r="AZ983" s="17"/>
      <c r="BA983" s="17"/>
      <c r="BB983" s="17"/>
      <c r="BC983" s="17"/>
      <c r="BD983" s="17"/>
      <c r="BE983" s="17"/>
      <c r="BF983" s="17"/>
      <c r="BG983" s="17"/>
      <c r="BH983" s="17"/>
      <c r="BI983" s="17"/>
      <c r="BJ983" s="17"/>
      <c r="BK983" s="17"/>
      <c r="BL983" s="17"/>
      <c r="BM983" s="17"/>
      <c r="BN983" s="17"/>
      <c r="BO983" s="17"/>
      <c r="BP983" s="17"/>
      <c r="BQ983" s="17"/>
      <c r="BR983" s="17"/>
      <c r="BS983" s="17"/>
      <c r="BT983" s="17"/>
      <c r="BU983" s="17"/>
      <c r="BV983" s="17"/>
      <c r="BW983" s="17"/>
      <c r="BX983" s="17"/>
      <c r="BY983" s="17"/>
      <c r="BZ983" s="17"/>
      <c r="CA983" s="17"/>
      <c r="CB983" s="17"/>
      <c r="CC983" s="17"/>
      <c r="CD983" s="17"/>
      <c r="CE983" s="17"/>
      <c r="CF983" s="17"/>
      <c r="CG983" s="17"/>
      <c r="CH983" s="17"/>
      <c r="CI983" s="17"/>
      <c r="CJ983" s="17"/>
      <c r="CK983" s="17"/>
      <c r="CL983" s="17"/>
    </row>
    <row r="984" spans="19:90" x14ac:dyDescent="0.25"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  <c r="AL984" s="17"/>
      <c r="AM984" s="17"/>
      <c r="AR984" s="17"/>
      <c r="AS984" s="17"/>
      <c r="AT984" s="17"/>
      <c r="AU984" s="17"/>
      <c r="AV984" s="17"/>
      <c r="AW984" s="17"/>
      <c r="AX984" s="17"/>
      <c r="AY984" s="17"/>
      <c r="AZ984" s="17"/>
      <c r="BA984" s="17"/>
      <c r="BB984" s="17"/>
      <c r="BC984" s="17"/>
      <c r="BD984" s="17"/>
      <c r="BE984" s="17"/>
      <c r="BF984" s="17"/>
      <c r="BG984" s="17"/>
      <c r="BH984" s="17"/>
      <c r="BI984" s="17"/>
      <c r="BJ984" s="17"/>
      <c r="BK984" s="17"/>
      <c r="BL984" s="17"/>
      <c r="BM984" s="17"/>
      <c r="BN984" s="17"/>
      <c r="BO984" s="17"/>
      <c r="BP984" s="17"/>
      <c r="BQ984" s="17"/>
      <c r="BR984" s="17"/>
      <c r="BS984" s="17"/>
      <c r="BT984" s="17"/>
      <c r="BU984" s="17"/>
      <c r="BV984" s="17"/>
      <c r="BW984" s="17"/>
      <c r="BX984" s="17"/>
      <c r="BY984" s="17"/>
      <c r="BZ984" s="17"/>
      <c r="CA984" s="17"/>
      <c r="CB984" s="17"/>
      <c r="CC984" s="17"/>
      <c r="CD984" s="17"/>
      <c r="CE984" s="17"/>
      <c r="CF984" s="17"/>
      <c r="CG984" s="17"/>
      <c r="CH984" s="17"/>
      <c r="CI984" s="17"/>
      <c r="CJ984" s="17"/>
      <c r="CK984" s="17"/>
      <c r="CL984" s="17"/>
    </row>
    <row r="985" spans="19:90" x14ac:dyDescent="0.25"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  <c r="AR985" s="17"/>
      <c r="AS985" s="17"/>
      <c r="AT985" s="17"/>
      <c r="AU985" s="17"/>
      <c r="AV985" s="17"/>
      <c r="AW985" s="17"/>
      <c r="AX985" s="17"/>
      <c r="AY985" s="17"/>
      <c r="AZ985" s="17"/>
      <c r="BA985" s="17"/>
      <c r="BB985" s="17"/>
      <c r="BC985" s="17"/>
      <c r="BD985" s="17"/>
      <c r="BE985" s="17"/>
      <c r="BF985" s="17"/>
      <c r="BG985" s="17"/>
      <c r="BH985" s="17"/>
      <c r="BI985" s="17"/>
      <c r="BJ985" s="17"/>
      <c r="BK985" s="17"/>
      <c r="BL985" s="17"/>
      <c r="BM985" s="17"/>
      <c r="BN985" s="17"/>
      <c r="BO985" s="17"/>
      <c r="BP985" s="17"/>
      <c r="BQ985" s="17"/>
      <c r="BR985" s="17"/>
      <c r="BS985" s="17"/>
      <c r="BT985" s="17"/>
      <c r="BU985" s="17"/>
      <c r="BV985" s="17"/>
      <c r="BW985" s="17"/>
      <c r="BX985" s="17"/>
      <c r="BY985" s="17"/>
      <c r="BZ985" s="17"/>
      <c r="CA985" s="17"/>
      <c r="CB985" s="17"/>
      <c r="CC985" s="17"/>
      <c r="CD985" s="17"/>
      <c r="CE985" s="17"/>
      <c r="CF985" s="17"/>
      <c r="CG985" s="17"/>
      <c r="CH985" s="17"/>
      <c r="CI985" s="17"/>
      <c r="CJ985" s="17"/>
      <c r="CK985" s="17"/>
      <c r="CL985" s="17"/>
    </row>
    <row r="986" spans="19:90" x14ac:dyDescent="0.25"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  <c r="AR986" s="17"/>
      <c r="AS986" s="17"/>
      <c r="AT986" s="17"/>
      <c r="AU986" s="17"/>
      <c r="AV986" s="17"/>
      <c r="AW986" s="17"/>
      <c r="AX986" s="17"/>
      <c r="AY986" s="17"/>
      <c r="AZ986" s="17"/>
      <c r="BA986" s="17"/>
      <c r="BB986" s="17"/>
      <c r="BC986" s="17"/>
      <c r="BD986" s="17"/>
      <c r="BE986" s="17"/>
      <c r="BF986" s="17"/>
      <c r="BG986" s="17"/>
      <c r="BH986" s="17"/>
      <c r="BI986" s="17"/>
      <c r="BJ986" s="17"/>
      <c r="BK986" s="17"/>
      <c r="BL986" s="17"/>
      <c r="BM986" s="17"/>
      <c r="BN986" s="17"/>
      <c r="BO986" s="17"/>
      <c r="BP986" s="17"/>
      <c r="BQ986" s="17"/>
      <c r="BR986" s="17"/>
      <c r="BS986" s="17"/>
      <c r="BT986" s="17"/>
      <c r="BU986" s="17"/>
      <c r="BV986" s="17"/>
      <c r="BW986" s="17"/>
      <c r="BX986" s="17"/>
      <c r="BY986" s="17"/>
      <c r="BZ986" s="17"/>
      <c r="CA986" s="17"/>
      <c r="CB986" s="17"/>
      <c r="CC986" s="17"/>
      <c r="CD986" s="17"/>
      <c r="CE986" s="17"/>
      <c r="CF986" s="17"/>
      <c r="CG986" s="17"/>
      <c r="CH986" s="17"/>
      <c r="CI986" s="17"/>
      <c r="CJ986" s="17"/>
      <c r="CK986" s="17"/>
      <c r="CL986" s="17"/>
    </row>
    <row r="987" spans="19:90" x14ac:dyDescent="0.25"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  <c r="AL987" s="17"/>
      <c r="AM987" s="17"/>
      <c r="AR987" s="17"/>
      <c r="AS987" s="17"/>
      <c r="AT987" s="17"/>
      <c r="AU987" s="17"/>
      <c r="AV987" s="17"/>
      <c r="AW987" s="17"/>
      <c r="AX987" s="17"/>
      <c r="AY987" s="17"/>
      <c r="AZ987" s="17"/>
      <c r="BA987" s="17"/>
      <c r="BB987" s="17"/>
      <c r="BC987" s="17"/>
      <c r="BD987" s="17"/>
      <c r="BE987" s="17"/>
      <c r="BF987" s="17"/>
      <c r="BG987" s="17"/>
      <c r="BH987" s="17"/>
      <c r="BI987" s="17"/>
      <c r="BJ987" s="17"/>
      <c r="BK987" s="17"/>
      <c r="BL987" s="17"/>
      <c r="BM987" s="17"/>
      <c r="BN987" s="17"/>
      <c r="BO987" s="17"/>
      <c r="BP987" s="17"/>
      <c r="BQ987" s="17"/>
      <c r="BR987" s="17"/>
      <c r="BS987" s="17"/>
      <c r="BT987" s="17"/>
      <c r="BU987" s="17"/>
      <c r="BV987" s="17"/>
      <c r="BW987" s="17"/>
      <c r="BX987" s="17"/>
      <c r="BY987" s="17"/>
      <c r="BZ987" s="17"/>
      <c r="CA987" s="17"/>
      <c r="CB987" s="17"/>
      <c r="CC987" s="17"/>
      <c r="CD987" s="17"/>
      <c r="CE987" s="17"/>
      <c r="CF987" s="17"/>
      <c r="CG987" s="17"/>
      <c r="CH987" s="17"/>
      <c r="CI987" s="17"/>
      <c r="CJ987" s="17"/>
      <c r="CK987" s="17"/>
      <c r="CL987" s="17"/>
    </row>
    <row r="988" spans="19:90" x14ac:dyDescent="0.25"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7"/>
      <c r="AL988" s="17"/>
      <c r="AM988" s="17"/>
      <c r="AR988" s="17"/>
      <c r="AS988" s="17"/>
      <c r="AT988" s="17"/>
      <c r="AU988" s="17"/>
      <c r="AV988" s="17"/>
      <c r="AW988" s="17"/>
      <c r="AX988" s="17"/>
      <c r="AY988" s="17"/>
      <c r="AZ988" s="17"/>
      <c r="BA988" s="17"/>
      <c r="BB988" s="17"/>
      <c r="BC988" s="17"/>
      <c r="BD988" s="17"/>
      <c r="BE988" s="17"/>
      <c r="BF988" s="17"/>
      <c r="BG988" s="17"/>
      <c r="BH988" s="17"/>
      <c r="BI988" s="17"/>
      <c r="BJ988" s="17"/>
      <c r="BK988" s="17"/>
      <c r="BL988" s="17"/>
      <c r="BM988" s="17"/>
      <c r="BN988" s="17"/>
      <c r="BO988" s="17"/>
      <c r="BP988" s="17"/>
      <c r="BQ988" s="17"/>
      <c r="BR988" s="17"/>
      <c r="BS988" s="17"/>
      <c r="BT988" s="17"/>
      <c r="BU988" s="17"/>
      <c r="BV988" s="17"/>
      <c r="BW988" s="17"/>
      <c r="BX988" s="17"/>
      <c r="BY988" s="17"/>
      <c r="BZ988" s="17"/>
      <c r="CA988" s="17"/>
      <c r="CB988" s="17"/>
      <c r="CC988" s="17"/>
      <c r="CD988" s="17"/>
      <c r="CE988" s="17"/>
      <c r="CF988" s="17"/>
      <c r="CG988" s="17"/>
      <c r="CH988" s="17"/>
      <c r="CI988" s="17"/>
      <c r="CJ988" s="17"/>
      <c r="CK988" s="17"/>
      <c r="CL988" s="17"/>
    </row>
    <row r="989" spans="19:90" x14ac:dyDescent="0.25"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  <c r="AL989" s="17"/>
      <c r="AM989" s="17"/>
      <c r="AR989" s="17"/>
      <c r="AS989" s="17"/>
      <c r="AT989" s="17"/>
      <c r="AU989" s="17"/>
      <c r="AV989" s="17"/>
      <c r="AW989" s="17"/>
      <c r="AX989" s="17"/>
      <c r="AY989" s="17"/>
      <c r="AZ989" s="17"/>
      <c r="BA989" s="17"/>
      <c r="BB989" s="17"/>
      <c r="BC989" s="17"/>
      <c r="BD989" s="17"/>
      <c r="BE989" s="17"/>
      <c r="BF989" s="17"/>
      <c r="BG989" s="17"/>
      <c r="BH989" s="17"/>
      <c r="BI989" s="17"/>
      <c r="BJ989" s="17"/>
      <c r="BK989" s="17"/>
      <c r="BL989" s="17"/>
      <c r="BM989" s="17"/>
      <c r="BN989" s="17"/>
      <c r="BO989" s="17"/>
      <c r="BP989" s="17"/>
      <c r="BQ989" s="17"/>
      <c r="BR989" s="17"/>
      <c r="BS989" s="17"/>
      <c r="BT989" s="17"/>
      <c r="BU989" s="17"/>
      <c r="BV989" s="17"/>
      <c r="BW989" s="17"/>
      <c r="BX989" s="17"/>
      <c r="BY989" s="17"/>
      <c r="BZ989" s="17"/>
      <c r="CA989" s="17"/>
      <c r="CB989" s="17"/>
      <c r="CC989" s="17"/>
      <c r="CD989" s="17"/>
      <c r="CE989" s="17"/>
      <c r="CF989" s="17"/>
      <c r="CG989" s="17"/>
      <c r="CH989" s="17"/>
      <c r="CI989" s="17"/>
      <c r="CJ989" s="17"/>
      <c r="CK989" s="17"/>
      <c r="CL989" s="17"/>
    </row>
    <row r="990" spans="19:90" x14ac:dyDescent="0.25"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R990" s="17"/>
      <c r="AS990" s="17"/>
      <c r="AT990" s="17"/>
      <c r="AU990" s="17"/>
      <c r="AV990" s="17"/>
      <c r="AW990" s="17"/>
      <c r="AX990" s="17"/>
      <c r="AY990" s="17"/>
      <c r="AZ990" s="17"/>
      <c r="BA990" s="17"/>
      <c r="BB990" s="17"/>
      <c r="BC990" s="17"/>
      <c r="BD990" s="17"/>
      <c r="BE990" s="17"/>
      <c r="BF990" s="17"/>
      <c r="BG990" s="17"/>
      <c r="BH990" s="17"/>
      <c r="BI990" s="17"/>
      <c r="BJ990" s="17"/>
      <c r="BK990" s="17"/>
      <c r="BL990" s="17"/>
      <c r="BM990" s="17"/>
      <c r="BN990" s="17"/>
      <c r="BO990" s="17"/>
      <c r="BP990" s="17"/>
      <c r="BQ990" s="17"/>
      <c r="BR990" s="17"/>
      <c r="BS990" s="17"/>
      <c r="BT990" s="17"/>
      <c r="BU990" s="17"/>
      <c r="BV990" s="17"/>
      <c r="BW990" s="17"/>
      <c r="BX990" s="17"/>
      <c r="BY990" s="17"/>
      <c r="BZ990" s="17"/>
      <c r="CA990" s="17"/>
      <c r="CB990" s="17"/>
      <c r="CC990" s="17"/>
      <c r="CD990" s="17"/>
      <c r="CE990" s="17"/>
      <c r="CF990" s="17"/>
      <c r="CG990" s="17"/>
      <c r="CH990" s="17"/>
      <c r="CI990" s="17"/>
      <c r="CJ990" s="17"/>
      <c r="CK990" s="17"/>
      <c r="CL990" s="17"/>
    </row>
    <row r="991" spans="19:90" x14ac:dyDescent="0.25"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  <c r="AR991" s="17"/>
      <c r="AS991" s="17"/>
      <c r="AT991" s="17"/>
      <c r="AU991" s="17"/>
      <c r="AV991" s="17"/>
      <c r="AW991" s="17"/>
      <c r="AX991" s="17"/>
      <c r="AY991" s="17"/>
      <c r="AZ991" s="17"/>
      <c r="BA991" s="17"/>
      <c r="BB991" s="17"/>
      <c r="BC991" s="17"/>
      <c r="BD991" s="17"/>
      <c r="BE991" s="17"/>
      <c r="BF991" s="17"/>
      <c r="BG991" s="17"/>
      <c r="BH991" s="17"/>
      <c r="BI991" s="17"/>
      <c r="BJ991" s="17"/>
      <c r="BK991" s="17"/>
      <c r="BL991" s="17"/>
      <c r="BM991" s="17"/>
      <c r="BN991" s="17"/>
      <c r="BO991" s="17"/>
      <c r="BP991" s="17"/>
      <c r="BQ991" s="17"/>
      <c r="BR991" s="17"/>
      <c r="BS991" s="17"/>
      <c r="BT991" s="17"/>
      <c r="BU991" s="17"/>
      <c r="BV991" s="17"/>
      <c r="BW991" s="17"/>
      <c r="BX991" s="17"/>
      <c r="BY991" s="17"/>
      <c r="BZ991" s="17"/>
      <c r="CA991" s="17"/>
      <c r="CB991" s="17"/>
      <c r="CC991" s="17"/>
      <c r="CD991" s="17"/>
      <c r="CE991" s="17"/>
      <c r="CF991" s="17"/>
      <c r="CG991" s="17"/>
      <c r="CH991" s="17"/>
      <c r="CI991" s="17"/>
      <c r="CJ991" s="17"/>
      <c r="CK991" s="17"/>
      <c r="CL991" s="17"/>
    </row>
    <row r="992" spans="19:90" x14ac:dyDescent="0.25"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  <c r="AL992" s="17"/>
      <c r="AM992" s="17"/>
      <c r="AR992" s="17"/>
      <c r="AS992" s="17"/>
      <c r="AT992" s="17"/>
      <c r="AU992" s="17"/>
      <c r="AV992" s="17"/>
      <c r="AW992" s="17"/>
      <c r="AX992" s="17"/>
      <c r="AY992" s="17"/>
      <c r="AZ992" s="17"/>
      <c r="BA992" s="17"/>
      <c r="BB992" s="17"/>
      <c r="BC992" s="17"/>
      <c r="BD992" s="17"/>
      <c r="BE992" s="17"/>
      <c r="BF992" s="17"/>
      <c r="BG992" s="17"/>
      <c r="BH992" s="17"/>
      <c r="BI992" s="17"/>
      <c r="BJ992" s="17"/>
      <c r="BK992" s="17"/>
      <c r="BL992" s="17"/>
      <c r="BM992" s="17"/>
      <c r="BN992" s="17"/>
      <c r="BO992" s="17"/>
      <c r="BP992" s="17"/>
      <c r="BQ992" s="17"/>
      <c r="BR992" s="17"/>
      <c r="BS992" s="17"/>
      <c r="BT992" s="17"/>
      <c r="BU992" s="17"/>
      <c r="BV992" s="17"/>
      <c r="BW992" s="17"/>
      <c r="BX992" s="17"/>
      <c r="BY992" s="17"/>
      <c r="BZ992" s="17"/>
      <c r="CA992" s="17"/>
      <c r="CB992" s="17"/>
      <c r="CC992" s="17"/>
      <c r="CD992" s="17"/>
      <c r="CE992" s="17"/>
      <c r="CF992" s="17"/>
      <c r="CG992" s="17"/>
      <c r="CH992" s="17"/>
      <c r="CI992" s="17"/>
      <c r="CJ992" s="17"/>
      <c r="CK992" s="17"/>
      <c r="CL992" s="17"/>
    </row>
    <row r="993" spans="19:90" x14ac:dyDescent="0.25"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  <c r="AL993" s="17"/>
      <c r="AM993" s="17"/>
      <c r="AR993" s="17"/>
      <c r="AS993" s="17"/>
      <c r="AT993" s="17"/>
      <c r="AU993" s="17"/>
      <c r="AV993" s="17"/>
      <c r="AW993" s="17"/>
      <c r="AX993" s="17"/>
      <c r="AY993" s="17"/>
      <c r="AZ993" s="17"/>
      <c r="BA993" s="17"/>
      <c r="BB993" s="17"/>
      <c r="BC993" s="17"/>
      <c r="BD993" s="17"/>
      <c r="BE993" s="17"/>
      <c r="BF993" s="17"/>
      <c r="BG993" s="17"/>
      <c r="BH993" s="17"/>
      <c r="BI993" s="17"/>
      <c r="BJ993" s="17"/>
      <c r="BK993" s="17"/>
      <c r="BL993" s="17"/>
      <c r="BM993" s="17"/>
      <c r="BN993" s="17"/>
      <c r="BO993" s="17"/>
      <c r="BP993" s="17"/>
      <c r="BQ993" s="17"/>
      <c r="BR993" s="17"/>
      <c r="BS993" s="17"/>
      <c r="BT993" s="17"/>
      <c r="BU993" s="17"/>
      <c r="BV993" s="17"/>
      <c r="BW993" s="17"/>
      <c r="BX993" s="17"/>
      <c r="BY993" s="17"/>
      <c r="BZ993" s="17"/>
      <c r="CA993" s="17"/>
      <c r="CB993" s="17"/>
      <c r="CC993" s="17"/>
      <c r="CD993" s="17"/>
      <c r="CE993" s="17"/>
      <c r="CF993" s="17"/>
      <c r="CG993" s="17"/>
      <c r="CH993" s="17"/>
      <c r="CI993" s="17"/>
      <c r="CJ993" s="17"/>
      <c r="CK993" s="17"/>
      <c r="CL993" s="17"/>
    </row>
    <row r="994" spans="19:90" x14ac:dyDescent="0.25"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  <c r="AL994" s="17"/>
      <c r="AM994" s="17"/>
      <c r="AR994" s="17"/>
      <c r="AS994" s="17"/>
      <c r="AT994" s="17"/>
      <c r="AU994" s="17"/>
      <c r="AV994" s="17"/>
      <c r="AW994" s="17"/>
      <c r="AX994" s="17"/>
      <c r="AY994" s="17"/>
      <c r="AZ994" s="17"/>
      <c r="BA994" s="17"/>
      <c r="BB994" s="17"/>
      <c r="BC994" s="17"/>
      <c r="BD994" s="17"/>
      <c r="BE994" s="17"/>
      <c r="BF994" s="17"/>
      <c r="BG994" s="17"/>
      <c r="BH994" s="17"/>
      <c r="BI994" s="17"/>
      <c r="BJ994" s="17"/>
      <c r="BK994" s="17"/>
      <c r="BL994" s="17"/>
      <c r="BM994" s="17"/>
      <c r="BN994" s="17"/>
      <c r="BO994" s="17"/>
      <c r="BP994" s="17"/>
      <c r="BQ994" s="17"/>
      <c r="BR994" s="17"/>
      <c r="BS994" s="17"/>
      <c r="BT994" s="17"/>
      <c r="BU994" s="17"/>
      <c r="BV994" s="17"/>
      <c r="BW994" s="17"/>
      <c r="BX994" s="17"/>
      <c r="BY994" s="17"/>
      <c r="BZ994" s="17"/>
      <c r="CA994" s="17"/>
      <c r="CB994" s="17"/>
      <c r="CC994" s="17"/>
      <c r="CD994" s="17"/>
      <c r="CE994" s="17"/>
      <c r="CF994" s="17"/>
      <c r="CG994" s="17"/>
      <c r="CH994" s="17"/>
      <c r="CI994" s="17"/>
      <c r="CJ994" s="17"/>
      <c r="CK994" s="17"/>
      <c r="CL994" s="17"/>
    </row>
    <row r="995" spans="19:90" x14ac:dyDescent="0.25"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  <c r="AR995" s="17"/>
      <c r="AS995" s="17"/>
      <c r="AT995" s="17"/>
      <c r="AU995" s="17"/>
      <c r="AV995" s="17"/>
      <c r="AW995" s="17"/>
      <c r="AX995" s="17"/>
      <c r="AY995" s="17"/>
      <c r="AZ995" s="17"/>
      <c r="BA995" s="17"/>
      <c r="BB995" s="17"/>
      <c r="BC995" s="17"/>
      <c r="BD995" s="17"/>
      <c r="BE995" s="17"/>
      <c r="BF995" s="17"/>
      <c r="BG995" s="17"/>
      <c r="BH995" s="17"/>
      <c r="BI995" s="17"/>
      <c r="BJ995" s="17"/>
      <c r="BK995" s="17"/>
      <c r="BL995" s="17"/>
      <c r="BM995" s="17"/>
      <c r="BN995" s="17"/>
      <c r="BO995" s="17"/>
      <c r="BP995" s="17"/>
      <c r="BQ995" s="17"/>
      <c r="BR995" s="17"/>
      <c r="BS995" s="17"/>
      <c r="BT995" s="17"/>
      <c r="BU995" s="17"/>
      <c r="BV995" s="17"/>
      <c r="BW995" s="17"/>
      <c r="BX995" s="17"/>
      <c r="BY995" s="17"/>
      <c r="BZ995" s="17"/>
      <c r="CA995" s="17"/>
      <c r="CB995" s="17"/>
      <c r="CC995" s="17"/>
      <c r="CD995" s="17"/>
      <c r="CE995" s="17"/>
      <c r="CF995" s="17"/>
      <c r="CG995" s="17"/>
      <c r="CH995" s="17"/>
      <c r="CI995" s="17"/>
      <c r="CJ995" s="17"/>
      <c r="CK995" s="17"/>
      <c r="CL995" s="17"/>
    </row>
    <row r="996" spans="19:90" x14ac:dyDescent="0.25"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  <c r="AR996" s="17"/>
      <c r="AS996" s="17"/>
      <c r="AT996" s="17"/>
      <c r="AU996" s="17"/>
      <c r="AV996" s="17"/>
      <c r="AW996" s="17"/>
      <c r="AX996" s="17"/>
      <c r="AY996" s="17"/>
      <c r="AZ996" s="17"/>
      <c r="BA996" s="17"/>
      <c r="BB996" s="17"/>
      <c r="BC996" s="17"/>
      <c r="BD996" s="17"/>
      <c r="BE996" s="17"/>
      <c r="BF996" s="17"/>
      <c r="BG996" s="17"/>
      <c r="BH996" s="17"/>
      <c r="BI996" s="17"/>
      <c r="BJ996" s="17"/>
      <c r="BK996" s="17"/>
      <c r="BL996" s="17"/>
      <c r="BM996" s="17"/>
      <c r="BN996" s="17"/>
      <c r="BO996" s="17"/>
      <c r="BP996" s="17"/>
      <c r="BQ996" s="17"/>
      <c r="BR996" s="17"/>
      <c r="BS996" s="17"/>
      <c r="BT996" s="17"/>
      <c r="BU996" s="17"/>
      <c r="BV996" s="17"/>
      <c r="BW996" s="17"/>
      <c r="BX996" s="17"/>
      <c r="BY996" s="17"/>
      <c r="BZ996" s="17"/>
      <c r="CA996" s="17"/>
      <c r="CB996" s="17"/>
      <c r="CC996" s="17"/>
      <c r="CD996" s="17"/>
      <c r="CE996" s="17"/>
      <c r="CF996" s="17"/>
      <c r="CG996" s="17"/>
      <c r="CH996" s="17"/>
      <c r="CI996" s="17"/>
      <c r="CJ996" s="17"/>
      <c r="CK996" s="17"/>
      <c r="CL996" s="17"/>
    </row>
    <row r="997" spans="19:90" x14ac:dyDescent="0.25"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  <c r="AL997" s="17"/>
      <c r="AM997" s="17"/>
      <c r="AR997" s="17"/>
      <c r="AS997" s="17"/>
      <c r="AT997" s="17"/>
      <c r="AU997" s="17"/>
      <c r="AV997" s="17"/>
      <c r="AW997" s="17"/>
      <c r="AX997" s="17"/>
      <c r="AY997" s="17"/>
      <c r="AZ997" s="17"/>
      <c r="BA997" s="17"/>
      <c r="BB997" s="17"/>
      <c r="BC997" s="17"/>
      <c r="BD997" s="17"/>
      <c r="BE997" s="17"/>
      <c r="BF997" s="17"/>
      <c r="BG997" s="17"/>
      <c r="BH997" s="17"/>
      <c r="BI997" s="17"/>
      <c r="BJ997" s="17"/>
      <c r="BK997" s="17"/>
      <c r="BL997" s="17"/>
      <c r="BM997" s="17"/>
      <c r="BN997" s="17"/>
      <c r="BO997" s="17"/>
      <c r="BP997" s="17"/>
      <c r="BQ997" s="17"/>
      <c r="BR997" s="17"/>
      <c r="BS997" s="17"/>
      <c r="BT997" s="17"/>
      <c r="BU997" s="17"/>
      <c r="BV997" s="17"/>
      <c r="BW997" s="17"/>
      <c r="BX997" s="17"/>
      <c r="BY997" s="17"/>
      <c r="BZ997" s="17"/>
      <c r="CA997" s="17"/>
      <c r="CB997" s="17"/>
      <c r="CC997" s="17"/>
      <c r="CD997" s="17"/>
      <c r="CE997" s="17"/>
      <c r="CF997" s="17"/>
      <c r="CG997" s="17"/>
      <c r="CH997" s="17"/>
      <c r="CI997" s="17"/>
      <c r="CJ997" s="17"/>
      <c r="CK997" s="17"/>
      <c r="CL997" s="17"/>
    </row>
    <row r="998" spans="19:90" x14ac:dyDescent="0.25"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7"/>
      <c r="AL998" s="17"/>
      <c r="AM998" s="17"/>
      <c r="AR998" s="17"/>
      <c r="AS998" s="17"/>
      <c r="AT998" s="17"/>
      <c r="AU998" s="17"/>
      <c r="AV998" s="17"/>
      <c r="AW998" s="17"/>
      <c r="AX998" s="17"/>
      <c r="AY998" s="17"/>
      <c r="AZ998" s="17"/>
      <c r="BA998" s="17"/>
      <c r="BB998" s="17"/>
      <c r="BC998" s="17"/>
      <c r="BD998" s="17"/>
      <c r="BE998" s="17"/>
      <c r="BF998" s="17"/>
      <c r="BG998" s="17"/>
      <c r="BH998" s="17"/>
      <c r="BI998" s="17"/>
      <c r="BJ998" s="17"/>
      <c r="BK998" s="17"/>
      <c r="BL998" s="17"/>
      <c r="BM998" s="17"/>
      <c r="BN998" s="17"/>
      <c r="BO998" s="17"/>
      <c r="BP998" s="17"/>
      <c r="BQ998" s="17"/>
      <c r="BR998" s="17"/>
      <c r="BS998" s="17"/>
      <c r="BT998" s="17"/>
      <c r="BU998" s="17"/>
      <c r="BV998" s="17"/>
      <c r="BW998" s="17"/>
      <c r="BX998" s="17"/>
      <c r="BY998" s="17"/>
      <c r="BZ998" s="17"/>
      <c r="CA998" s="17"/>
      <c r="CB998" s="17"/>
      <c r="CC998" s="17"/>
      <c r="CD998" s="17"/>
      <c r="CE998" s="17"/>
      <c r="CF998" s="17"/>
      <c r="CG998" s="17"/>
      <c r="CH998" s="17"/>
      <c r="CI998" s="17"/>
      <c r="CJ998" s="17"/>
      <c r="CK998" s="17"/>
      <c r="CL998" s="17"/>
    </row>
    <row r="999" spans="19:90" x14ac:dyDescent="0.25"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7"/>
      <c r="AL999" s="17"/>
      <c r="AM999" s="17"/>
      <c r="AR999" s="17"/>
      <c r="AS999" s="17"/>
      <c r="AT999" s="17"/>
      <c r="AU999" s="17"/>
      <c r="AV999" s="17"/>
      <c r="AW999" s="17"/>
      <c r="AX999" s="17"/>
      <c r="AY999" s="17"/>
      <c r="AZ999" s="17"/>
      <c r="BA999" s="17"/>
      <c r="BB999" s="17"/>
      <c r="BC999" s="17"/>
      <c r="BD999" s="17"/>
      <c r="BE999" s="17"/>
      <c r="BF999" s="17"/>
      <c r="BG999" s="17"/>
      <c r="BH999" s="17"/>
      <c r="BI999" s="17"/>
      <c r="BJ999" s="17"/>
      <c r="BK999" s="17"/>
      <c r="BL999" s="17"/>
      <c r="BM999" s="17"/>
      <c r="BN999" s="17"/>
      <c r="BO999" s="17"/>
      <c r="BP999" s="17"/>
      <c r="BQ999" s="17"/>
      <c r="BR999" s="17"/>
      <c r="BS999" s="17"/>
      <c r="BT999" s="17"/>
      <c r="BU999" s="17"/>
      <c r="BV999" s="17"/>
      <c r="BW999" s="17"/>
      <c r="BX999" s="17"/>
      <c r="BY999" s="17"/>
      <c r="BZ999" s="17"/>
      <c r="CA999" s="17"/>
      <c r="CB999" s="17"/>
      <c r="CC999" s="17"/>
      <c r="CD999" s="17"/>
      <c r="CE999" s="17"/>
      <c r="CF999" s="17"/>
      <c r="CG999" s="17"/>
      <c r="CH999" s="17"/>
      <c r="CI999" s="17"/>
      <c r="CJ999" s="17"/>
      <c r="CK999" s="17"/>
      <c r="CL999" s="17"/>
    </row>
    <row r="1000" spans="19:90" x14ac:dyDescent="0.25"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R1000" s="17"/>
      <c r="AS1000" s="17"/>
      <c r="AT1000" s="17"/>
      <c r="AU1000" s="17"/>
      <c r="AV1000" s="17"/>
      <c r="AW1000" s="17"/>
      <c r="AX1000" s="17"/>
      <c r="AY1000" s="17"/>
      <c r="AZ1000" s="17"/>
      <c r="BA1000" s="17"/>
      <c r="BB1000" s="17"/>
      <c r="BC1000" s="17"/>
      <c r="BD1000" s="17"/>
      <c r="BE1000" s="17"/>
      <c r="BF1000" s="17"/>
      <c r="BG1000" s="17"/>
      <c r="BH1000" s="17"/>
      <c r="BI1000" s="17"/>
      <c r="BJ1000" s="17"/>
      <c r="BK1000" s="17"/>
      <c r="BL1000" s="17"/>
      <c r="BM1000" s="17"/>
      <c r="BN1000" s="17"/>
      <c r="BO1000" s="17"/>
      <c r="BP1000" s="17"/>
      <c r="BQ1000" s="17"/>
      <c r="BR1000" s="17"/>
      <c r="BS1000" s="17"/>
      <c r="BT1000" s="17"/>
      <c r="BU1000" s="17"/>
      <c r="BV1000" s="17"/>
      <c r="BW1000" s="17"/>
      <c r="BX1000" s="17"/>
      <c r="BY1000" s="17"/>
      <c r="BZ1000" s="17"/>
      <c r="CA1000" s="17"/>
      <c r="CB1000" s="17"/>
      <c r="CC1000" s="17"/>
      <c r="CD1000" s="17"/>
      <c r="CE1000" s="17"/>
      <c r="CF1000" s="17"/>
      <c r="CG1000" s="17"/>
      <c r="CH1000" s="17"/>
      <c r="CI1000" s="17"/>
      <c r="CJ1000" s="17"/>
      <c r="CK1000" s="17"/>
      <c r="CL1000" s="17"/>
    </row>
    <row r="1001" spans="19:90" x14ac:dyDescent="0.25"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7"/>
      <c r="AL1001" s="17"/>
      <c r="AM1001" s="17"/>
      <c r="AS1001" s="17"/>
      <c r="AT1001" s="17"/>
      <c r="BA1001" s="17"/>
      <c r="BB1001" s="17"/>
      <c r="BC1001" s="17"/>
      <c r="BD1001" s="17"/>
      <c r="BE1001" s="17"/>
      <c r="BF1001" s="17"/>
      <c r="BG1001" s="17"/>
      <c r="BH1001" s="17"/>
      <c r="BI1001" s="17"/>
      <c r="BJ1001" s="17"/>
      <c r="BK1001" s="17"/>
      <c r="BL1001" s="17"/>
      <c r="BM1001" s="17"/>
      <c r="BN1001" s="17"/>
      <c r="BO1001" s="17"/>
      <c r="BP1001" s="17"/>
      <c r="BQ1001" s="17"/>
      <c r="BR1001" s="17"/>
      <c r="BS1001" s="17"/>
      <c r="BT1001" s="17"/>
      <c r="BU1001" s="17"/>
      <c r="BV1001" s="17"/>
      <c r="BW1001" s="17"/>
      <c r="BX1001" s="17"/>
      <c r="BY1001" s="17"/>
      <c r="BZ1001" s="17"/>
      <c r="CA1001" s="17"/>
      <c r="CB1001" s="17"/>
      <c r="CC1001" s="17"/>
      <c r="CD1001" s="17"/>
      <c r="CE1001" s="17"/>
      <c r="CF1001" s="17"/>
      <c r="CG1001" s="17"/>
      <c r="CH1001" s="17"/>
      <c r="CI1001" s="17"/>
      <c r="CJ1001" s="17"/>
      <c r="CK1001" s="17"/>
      <c r="CL1001" s="17"/>
    </row>
    <row r="1002" spans="19:90" x14ac:dyDescent="0.25"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  <c r="AJ1002" s="17"/>
      <c r="AK1002" s="17"/>
      <c r="AL1002" s="17"/>
      <c r="AM1002" s="17"/>
      <c r="BA1002" s="17"/>
      <c r="BB1002" s="17"/>
      <c r="BC1002" s="17"/>
      <c r="BD1002" s="17"/>
      <c r="BE1002" s="17"/>
      <c r="BF1002" s="17"/>
      <c r="BG1002" s="17"/>
      <c r="BH1002" s="17"/>
      <c r="BI1002" s="17"/>
      <c r="BJ1002" s="17"/>
      <c r="BK1002" s="17"/>
      <c r="BL1002" s="17"/>
      <c r="BM1002" s="17"/>
      <c r="BN1002" s="17"/>
      <c r="BO1002" s="17"/>
      <c r="BP1002" s="17"/>
      <c r="BQ1002" s="17"/>
      <c r="BR1002" s="17"/>
      <c r="BS1002" s="17"/>
      <c r="BT1002" s="17"/>
      <c r="BU1002" s="17"/>
      <c r="BV1002" s="17"/>
      <c r="BW1002" s="17"/>
      <c r="BX1002" s="17"/>
      <c r="BY1002" s="17"/>
      <c r="BZ1002" s="17"/>
      <c r="CA1002" s="17"/>
      <c r="CB1002" s="17"/>
      <c r="CC1002" s="17"/>
      <c r="CD1002" s="17"/>
      <c r="CE1002" s="17"/>
      <c r="CF1002" s="17"/>
      <c r="CG1002" s="17"/>
      <c r="CH1002" s="17"/>
      <c r="CI1002" s="17"/>
      <c r="CJ1002" s="17"/>
      <c r="CK1002" s="17"/>
      <c r="CL1002" s="17"/>
    </row>
    <row r="1003" spans="19:90" x14ac:dyDescent="0.25"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  <c r="AH1003" s="17"/>
      <c r="AI1003" s="17"/>
      <c r="AJ1003" s="17"/>
      <c r="AK1003" s="17"/>
      <c r="AL1003" s="17"/>
      <c r="AM1003" s="17"/>
      <c r="BA1003" s="17"/>
      <c r="BB1003" s="17"/>
      <c r="BC1003" s="17"/>
      <c r="BD1003" s="17"/>
      <c r="BE1003" s="17"/>
      <c r="BF1003" s="17"/>
      <c r="BG1003" s="17"/>
      <c r="BH1003" s="17"/>
      <c r="BI1003" s="17"/>
      <c r="BJ1003" s="17"/>
      <c r="BK1003" s="17"/>
      <c r="BL1003" s="17"/>
      <c r="BM1003" s="17"/>
      <c r="BN1003" s="17"/>
      <c r="BO1003" s="17"/>
      <c r="BP1003" s="17"/>
      <c r="BQ1003" s="17"/>
      <c r="BR1003" s="17"/>
      <c r="BS1003" s="17"/>
      <c r="BT1003" s="17"/>
      <c r="BU1003" s="17"/>
      <c r="BV1003" s="17"/>
      <c r="BW1003" s="17"/>
      <c r="BX1003" s="17"/>
      <c r="BY1003" s="17"/>
      <c r="BZ1003" s="17"/>
      <c r="CA1003" s="17"/>
      <c r="CB1003" s="17"/>
      <c r="CC1003" s="17"/>
      <c r="CD1003" s="17"/>
      <c r="CE1003" s="17"/>
      <c r="CF1003" s="17"/>
      <c r="CG1003" s="17"/>
      <c r="CH1003" s="17"/>
      <c r="CI1003" s="17"/>
      <c r="CJ1003" s="17"/>
      <c r="CK1003" s="17"/>
      <c r="CL1003" s="17"/>
    </row>
    <row r="1004" spans="19:90" x14ac:dyDescent="0.25"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  <c r="AH1004" s="17"/>
      <c r="AI1004" s="17"/>
      <c r="AJ1004" s="17"/>
      <c r="AK1004" s="17"/>
      <c r="AL1004" s="17"/>
      <c r="AM1004" s="17"/>
      <c r="BA1004" s="17"/>
      <c r="BB1004" s="17"/>
      <c r="BC1004" s="17"/>
      <c r="BD1004" s="17"/>
      <c r="BE1004" s="17"/>
      <c r="BF1004" s="17"/>
      <c r="BG1004" s="17"/>
      <c r="BH1004" s="17"/>
      <c r="BI1004" s="17"/>
      <c r="BJ1004" s="17"/>
      <c r="BK1004" s="17"/>
      <c r="BL1004" s="17"/>
      <c r="BM1004" s="17"/>
      <c r="BN1004" s="17"/>
      <c r="BO1004" s="17"/>
      <c r="BP1004" s="17"/>
      <c r="BQ1004" s="17"/>
      <c r="BR1004" s="17"/>
      <c r="BS1004" s="17"/>
      <c r="BT1004" s="17"/>
      <c r="BU1004" s="17"/>
      <c r="BV1004" s="17"/>
      <c r="BW1004" s="17"/>
      <c r="BX1004" s="17"/>
      <c r="BY1004" s="17"/>
      <c r="BZ1004" s="17"/>
      <c r="CA1004" s="17"/>
      <c r="CB1004" s="17"/>
      <c r="CC1004" s="17"/>
      <c r="CD1004" s="17"/>
      <c r="CE1004" s="17"/>
      <c r="CF1004" s="17"/>
      <c r="CG1004" s="17"/>
      <c r="CH1004" s="17"/>
      <c r="CI1004" s="17"/>
      <c r="CJ1004" s="17"/>
      <c r="CK1004" s="17"/>
      <c r="CL1004" s="17"/>
    </row>
    <row r="1005" spans="19:90" x14ac:dyDescent="0.25"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7"/>
      <c r="AL1005" s="17"/>
      <c r="AM1005" s="17"/>
      <c r="BA1005" s="17"/>
      <c r="BB1005" s="17"/>
      <c r="BC1005" s="17"/>
      <c r="BD1005" s="17"/>
      <c r="BE1005" s="17"/>
      <c r="BF1005" s="17"/>
      <c r="BG1005" s="17"/>
      <c r="BH1005" s="17"/>
      <c r="BI1005" s="17"/>
      <c r="BJ1005" s="17"/>
      <c r="BK1005" s="17"/>
      <c r="BL1005" s="17"/>
      <c r="BM1005" s="17"/>
      <c r="BN1005" s="17"/>
      <c r="BO1005" s="17"/>
      <c r="BP1005" s="17"/>
      <c r="BQ1005" s="17"/>
      <c r="BR1005" s="17"/>
      <c r="BS1005" s="17"/>
      <c r="BT1005" s="17"/>
      <c r="BU1005" s="17"/>
      <c r="BV1005" s="17"/>
      <c r="BW1005" s="17"/>
      <c r="BX1005" s="17"/>
      <c r="BY1005" s="17"/>
      <c r="BZ1005" s="17"/>
      <c r="CA1005" s="17"/>
      <c r="CB1005" s="17"/>
      <c r="CC1005" s="17"/>
      <c r="CD1005" s="17"/>
      <c r="CE1005" s="17"/>
      <c r="CF1005" s="17"/>
      <c r="CG1005" s="17"/>
      <c r="CH1005" s="17"/>
      <c r="CI1005" s="17"/>
      <c r="CJ1005" s="17"/>
      <c r="CK1005" s="17"/>
      <c r="CL1005" s="17"/>
    </row>
    <row r="1006" spans="19:90" x14ac:dyDescent="0.25"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7"/>
      <c r="AL1006" s="17"/>
      <c r="AM1006" s="17"/>
      <c r="BA1006" s="17"/>
      <c r="BB1006" s="17"/>
      <c r="BC1006" s="17"/>
      <c r="BD1006" s="17"/>
      <c r="BE1006" s="17"/>
      <c r="BF1006" s="17"/>
      <c r="BG1006" s="17"/>
      <c r="BH1006" s="17"/>
      <c r="BI1006" s="17"/>
      <c r="BJ1006" s="17"/>
      <c r="BK1006" s="17"/>
      <c r="BL1006" s="17"/>
      <c r="BM1006" s="17"/>
      <c r="BN1006" s="17"/>
      <c r="BO1006" s="17"/>
      <c r="BP1006" s="17"/>
      <c r="BQ1006" s="17"/>
      <c r="BR1006" s="17"/>
      <c r="BS1006" s="17"/>
      <c r="BT1006" s="17"/>
      <c r="BU1006" s="17"/>
      <c r="BV1006" s="17"/>
      <c r="BW1006" s="17"/>
      <c r="BX1006" s="17"/>
      <c r="BY1006" s="17"/>
      <c r="BZ1006" s="17"/>
      <c r="CA1006" s="17"/>
      <c r="CB1006" s="17"/>
      <c r="CC1006" s="17"/>
      <c r="CD1006" s="17"/>
      <c r="CE1006" s="17"/>
      <c r="CF1006" s="17"/>
      <c r="CG1006" s="17"/>
      <c r="CH1006" s="17"/>
      <c r="CI1006" s="17"/>
      <c r="CJ1006" s="17"/>
      <c r="CK1006" s="17"/>
      <c r="CL1006" s="17"/>
    </row>
    <row r="1007" spans="19:90" x14ac:dyDescent="0.25"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17"/>
      <c r="AJ1007" s="17"/>
      <c r="AK1007" s="17"/>
      <c r="AL1007" s="17"/>
      <c r="AM1007" s="17"/>
      <c r="BA1007" s="17"/>
      <c r="BB1007" s="17"/>
      <c r="BC1007" s="17"/>
      <c r="BD1007" s="17"/>
      <c r="BE1007" s="17"/>
      <c r="BF1007" s="17"/>
      <c r="BG1007" s="17"/>
      <c r="BH1007" s="17"/>
      <c r="BI1007" s="17"/>
      <c r="BJ1007" s="17"/>
      <c r="BK1007" s="17"/>
      <c r="BL1007" s="17"/>
      <c r="BM1007" s="17"/>
      <c r="BN1007" s="17"/>
      <c r="BO1007" s="17"/>
      <c r="BP1007" s="17"/>
      <c r="BQ1007" s="17"/>
      <c r="BR1007" s="17"/>
      <c r="BS1007" s="17"/>
      <c r="BT1007" s="17"/>
      <c r="BU1007" s="17"/>
      <c r="BV1007" s="17"/>
      <c r="BW1007" s="17"/>
      <c r="BX1007" s="17"/>
      <c r="BY1007" s="17"/>
      <c r="BZ1007" s="17"/>
      <c r="CA1007" s="17"/>
      <c r="CB1007" s="17"/>
      <c r="CC1007" s="17"/>
      <c r="CD1007" s="17"/>
      <c r="CE1007" s="17"/>
      <c r="CF1007" s="17"/>
      <c r="CG1007" s="17"/>
      <c r="CH1007" s="17"/>
      <c r="CI1007" s="17"/>
      <c r="CJ1007" s="17"/>
      <c r="CK1007" s="17"/>
      <c r="CL1007" s="17"/>
    </row>
    <row r="1008" spans="19:90" x14ac:dyDescent="0.25"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/>
      <c r="AH1008" s="17"/>
      <c r="AI1008" s="17"/>
      <c r="AJ1008" s="17"/>
      <c r="AK1008" s="17"/>
      <c r="AL1008" s="17"/>
      <c r="AM1008" s="17"/>
      <c r="BA1008" s="17"/>
      <c r="BB1008" s="17"/>
      <c r="BC1008" s="17"/>
      <c r="BD1008" s="17"/>
      <c r="BE1008" s="17"/>
      <c r="BF1008" s="17"/>
      <c r="BG1008" s="17"/>
      <c r="BH1008" s="17"/>
      <c r="BI1008" s="17"/>
      <c r="BJ1008" s="17"/>
      <c r="BK1008" s="17"/>
      <c r="BL1008" s="17"/>
      <c r="BM1008" s="17"/>
      <c r="BN1008" s="17"/>
      <c r="BO1008" s="17"/>
      <c r="BP1008" s="17"/>
      <c r="BQ1008" s="17"/>
      <c r="BR1008" s="17"/>
      <c r="BS1008" s="17"/>
      <c r="BT1008" s="17"/>
      <c r="BU1008" s="17"/>
      <c r="BV1008" s="17"/>
      <c r="BW1008" s="17"/>
      <c r="BX1008" s="17"/>
      <c r="BY1008" s="17"/>
      <c r="BZ1008" s="17"/>
      <c r="CA1008" s="17"/>
      <c r="CB1008" s="17"/>
      <c r="CC1008" s="17"/>
      <c r="CD1008" s="17"/>
      <c r="CE1008" s="17"/>
      <c r="CF1008" s="17"/>
      <c r="CG1008" s="17"/>
      <c r="CH1008" s="17"/>
      <c r="CI1008" s="17"/>
      <c r="CJ1008" s="17"/>
      <c r="CK1008" s="17"/>
      <c r="CL1008" s="17"/>
    </row>
    <row r="1009" spans="19:90" x14ac:dyDescent="0.25"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  <c r="AF1009" s="17"/>
      <c r="AG1009" s="17"/>
      <c r="AH1009" s="17"/>
      <c r="AI1009" s="17"/>
      <c r="AJ1009" s="17"/>
      <c r="AK1009" s="17"/>
      <c r="AL1009" s="17"/>
      <c r="AM1009" s="17"/>
      <c r="BA1009" s="17"/>
      <c r="BB1009" s="17"/>
      <c r="BC1009" s="17"/>
      <c r="BD1009" s="17"/>
      <c r="BE1009" s="17"/>
      <c r="BF1009" s="17"/>
      <c r="BG1009" s="17"/>
      <c r="BH1009" s="17"/>
      <c r="BI1009" s="17"/>
      <c r="BJ1009" s="17"/>
      <c r="BK1009" s="17"/>
      <c r="BL1009" s="17"/>
      <c r="BM1009" s="17"/>
      <c r="BN1009" s="17"/>
      <c r="BO1009" s="17"/>
      <c r="BP1009" s="17"/>
      <c r="BQ1009" s="17"/>
      <c r="BR1009" s="17"/>
      <c r="BS1009" s="17"/>
      <c r="BT1009" s="17"/>
      <c r="BU1009" s="17"/>
      <c r="BV1009" s="17"/>
      <c r="BW1009" s="17"/>
      <c r="BX1009" s="17"/>
      <c r="BY1009" s="17"/>
      <c r="BZ1009" s="17"/>
      <c r="CA1009" s="17"/>
      <c r="CB1009" s="17"/>
      <c r="CC1009" s="17"/>
      <c r="CD1009" s="17"/>
      <c r="CE1009" s="17"/>
      <c r="CF1009" s="17"/>
      <c r="CG1009" s="17"/>
      <c r="CH1009" s="17"/>
      <c r="CI1009" s="17"/>
      <c r="CJ1009" s="17"/>
      <c r="CK1009" s="17"/>
      <c r="CL1009" s="17"/>
    </row>
    <row r="1010" spans="19:90" x14ac:dyDescent="0.25"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7"/>
      <c r="AL1010" s="17"/>
      <c r="AM1010" s="17"/>
      <c r="BA1010" s="17"/>
      <c r="BB1010" s="17"/>
      <c r="BC1010" s="17"/>
      <c r="BD1010" s="17"/>
      <c r="BE1010" s="17"/>
      <c r="BF1010" s="17"/>
      <c r="BG1010" s="17"/>
      <c r="BH1010" s="17"/>
      <c r="BI1010" s="17"/>
      <c r="BJ1010" s="17"/>
      <c r="BK1010" s="17"/>
      <c r="BL1010" s="17"/>
      <c r="BM1010" s="17"/>
      <c r="BN1010" s="17"/>
      <c r="BO1010" s="17"/>
      <c r="BP1010" s="17"/>
      <c r="BQ1010" s="17"/>
      <c r="BR1010" s="17"/>
      <c r="BS1010" s="17"/>
      <c r="BT1010" s="17"/>
      <c r="BU1010" s="17"/>
      <c r="BV1010" s="17"/>
      <c r="BW1010" s="17"/>
      <c r="BX1010" s="17"/>
      <c r="BY1010" s="17"/>
      <c r="BZ1010" s="17"/>
      <c r="CA1010" s="17"/>
      <c r="CB1010" s="17"/>
      <c r="CC1010" s="17"/>
      <c r="CD1010" s="17"/>
      <c r="CE1010" s="17"/>
      <c r="CF1010" s="17"/>
      <c r="CG1010" s="17"/>
      <c r="CH1010" s="17"/>
      <c r="CI1010" s="17"/>
      <c r="CJ1010" s="17"/>
      <c r="CK1010" s="17"/>
      <c r="CL1010" s="17"/>
    </row>
    <row r="1011" spans="19:90" x14ac:dyDescent="0.25"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  <c r="AM1011" s="17"/>
      <c r="BA1011" s="17"/>
      <c r="BB1011" s="17"/>
      <c r="BC1011" s="17"/>
      <c r="BD1011" s="17"/>
      <c r="BE1011" s="17"/>
      <c r="BF1011" s="17"/>
      <c r="BG1011" s="17"/>
      <c r="BH1011" s="17"/>
      <c r="BI1011" s="17"/>
      <c r="BJ1011" s="17"/>
      <c r="BK1011" s="17"/>
      <c r="BL1011" s="17"/>
      <c r="BM1011" s="17"/>
      <c r="BN1011" s="17"/>
      <c r="BO1011" s="17"/>
      <c r="BP1011" s="17"/>
      <c r="BQ1011" s="17"/>
      <c r="BR1011" s="17"/>
      <c r="BS1011" s="17"/>
      <c r="BT1011" s="17"/>
      <c r="BU1011" s="17"/>
      <c r="BV1011" s="17"/>
      <c r="BW1011" s="17"/>
      <c r="BX1011" s="17"/>
      <c r="BY1011" s="17"/>
      <c r="BZ1011" s="17"/>
      <c r="CA1011" s="17"/>
      <c r="CB1011" s="17"/>
      <c r="CC1011" s="17"/>
      <c r="CD1011" s="17"/>
      <c r="CE1011" s="17"/>
      <c r="CF1011" s="17"/>
      <c r="CG1011" s="17"/>
      <c r="CH1011" s="17"/>
      <c r="CI1011" s="17"/>
      <c r="CJ1011" s="17"/>
      <c r="CK1011" s="17"/>
      <c r="CL1011" s="17"/>
    </row>
    <row r="1012" spans="19:90" x14ac:dyDescent="0.25"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7"/>
      <c r="AK1012" s="17"/>
      <c r="AL1012" s="17"/>
      <c r="AM1012" s="17"/>
      <c r="BA1012" s="17"/>
      <c r="BB1012" s="17"/>
      <c r="BC1012" s="17"/>
      <c r="BD1012" s="17"/>
      <c r="BE1012" s="17"/>
      <c r="BF1012" s="17"/>
      <c r="BG1012" s="17"/>
      <c r="BH1012" s="17"/>
      <c r="BI1012" s="17"/>
      <c r="BJ1012" s="17"/>
      <c r="BK1012" s="17"/>
      <c r="BL1012" s="17"/>
      <c r="BM1012" s="17"/>
      <c r="BN1012" s="17"/>
      <c r="BO1012" s="17"/>
      <c r="BP1012" s="17"/>
      <c r="BQ1012" s="17"/>
      <c r="BR1012" s="17"/>
      <c r="BS1012" s="17"/>
      <c r="BT1012" s="17"/>
      <c r="BU1012" s="17"/>
      <c r="BV1012" s="17"/>
      <c r="BW1012" s="17"/>
      <c r="BX1012" s="17"/>
      <c r="BY1012" s="17"/>
      <c r="BZ1012" s="17"/>
      <c r="CA1012" s="17"/>
      <c r="CB1012" s="17"/>
      <c r="CC1012" s="17"/>
      <c r="CD1012" s="17"/>
      <c r="CE1012" s="17"/>
      <c r="CF1012" s="17"/>
      <c r="CG1012" s="17"/>
      <c r="CH1012" s="17"/>
      <c r="CI1012" s="17"/>
      <c r="CJ1012" s="17"/>
      <c r="CK1012" s="17"/>
      <c r="CL1012" s="17"/>
    </row>
    <row r="1013" spans="19:90" x14ac:dyDescent="0.25">
      <c r="S1013" s="17"/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  <c r="AE1013" s="17"/>
      <c r="AF1013" s="17"/>
      <c r="AG1013" s="17"/>
      <c r="AH1013" s="17"/>
      <c r="AI1013" s="17"/>
      <c r="AJ1013" s="17"/>
      <c r="AK1013" s="17"/>
      <c r="AL1013" s="17"/>
      <c r="AM1013" s="17"/>
      <c r="BA1013" s="17"/>
      <c r="BB1013" s="17"/>
      <c r="BC1013" s="17"/>
      <c r="BD1013" s="17"/>
      <c r="BE1013" s="17"/>
      <c r="BF1013" s="17"/>
      <c r="BG1013" s="17"/>
      <c r="BH1013" s="17"/>
      <c r="BI1013" s="17"/>
      <c r="BJ1013" s="17"/>
      <c r="BK1013" s="17"/>
      <c r="BL1013" s="17"/>
      <c r="BM1013" s="17"/>
      <c r="BN1013" s="17"/>
      <c r="BO1013" s="17"/>
      <c r="BP1013" s="17"/>
      <c r="BQ1013" s="17"/>
      <c r="BR1013" s="17"/>
      <c r="BS1013" s="17"/>
      <c r="BT1013" s="17"/>
      <c r="BU1013" s="17"/>
      <c r="BV1013" s="17"/>
      <c r="BW1013" s="17"/>
      <c r="BX1013" s="17"/>
      <c r="BY1013" s="17"/>
      <c r="BZ1013" s="17"/>
      <c r="CA1013" s="17"/>
      <c r="CB1013" s="17"/>
      <c r="CC1013" s="17"/>
      <c r="CD1013" s="17"/>
      <c r="CE1013" s="17"/>
      <c r="CF1013" s="17"/>
      <c r="CG1013" s="17"/>
      <c r="CH1013" s="17"/>
      <c r="CI1013" s="17"/>
      <c r="CJ1013" s="17"/>
      <c r="CK1013" s="17"/>
      <c r="CL1013" s="17"/>
    </row>
    <row r="1014" spans="19:90" x14ac:dyDescent="0.25">
      <c r="S1014" s="17"/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  <c r="AE1014" s="17"/>
      <c r="AF1014" s="17"/>
      <c r="AG1014" s="17"/>
      <c r="AH1014" s="17"/>
      <c r="AI1014" s="17"/>
      <c r="AJ1014" s="17"/>
      <c r="AK1014" s="17"/>
      <c r="AL1014" s="17"/>
      <c r="AM1014" s="17"/>
      <c r="BA1014" s="17"/>
      <c r="BB1014" s="17"/>
      <c r="BC1014" s="17"/>
      <c r="BD1014" s="17"/>
      <c r="BE1014" s="17"/>
      <c r="BF1014" s="17"/>
      <c r="BG1014" s="17"/>
      <c r="BH1014" s="17"/>
      <c r="BI1014" s="17"/>
      <c r="BJ1014" s="17"/>
      <c r="BK1014" s="17"/>
      <c r="BL1014" s="17"/>
      <c r="BM1014" s="17"/>
      <c r="BN1014" s="17"/>
      <c r="BO1014" s="17"/>
      <c r="BP1014" s="17"/>
      <c r="BQ1014" s="17"/>
      <c r="BR1014" s="17"/>
      <c r="BS1014" s="17"/>
      <c r="BT1014" s="17"/>
      <c r="BU1014" s="17"/>
      <c r="BV1014" s="17"/>
      <c r="BW1014" s="17"/>
      <c r="BX1014" s="17"/>
      <c r="BY1014" s="17"/>
      <c r="BZ1014" s="17"/>
      <c r="CA1014" s="17"/>
      <c r="CB1014" s="17"/>
      <c r="CC1014" s="17"/>
      <c r="CD1014" s="17"/>
      <c r="CE1014" s="17"/>
      <c r="CF1014" s="17"/>
      <c r="CG1014" s="17"/>
      <c r="CH1014" s="17"/>
      <c r="CI1014" s="17"/>
      <c r="CJ1014" s="17"/>
      <c r="CK1014" s="17"/>
      <c r="CL1014" s="17"/>
    </row>
    <row r="1015" spans="19:90" x14ac:dyDescent="0.25"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7"/>
      <c r="AM1015" s="17"/>
      <c r="BA1015" s="17"/>
      <c r="BB1015" s="17"/>
      <c r="BC1015" s="17"/>
      <c r="BD1015" s="17"/>
      <c r="BE1015" s="17"/>
      <c r="BF1015" s="17"/>
      <c r="BG1015" s="17"/>
      <c r="BH1015" s="17"/>
      <c r="BI1015" s="17"/>
      <c r="BJ1015" s="17"/>
      <c r="BK1015" s="17"/>
      <c r="BL1015" s="17"/>
      <c r="BM1015" s="17"/>
      <c r="BN1015" s="17"/>
      <c r="BO1015" s="17"/>
      <c r="BP1015" s="17"/>
      <c r="BQ1015" s="17"/>
      <c r="BR1015" s="17"/>
      <c r="BS1015" s="17"/>
      <c r="BT1015" s="17"/>
      <c r="BU1015" s="17"/>
      <c r="BV1015" s="17"/>
      <c r="BW1015" s="17"/>
      <c r="BX1015" s="17"/>
      <c r="BY1015" s="17"/>
      <c r="BZ1015" s="17"/>
      <c r="CA1015" s="17"/>
      <c r="CB1015" s="17"/>
      <c r="CC1015" s="17"/>
      <c r="CD1015" s="17"/>
      <c r="CE1015" s="17"/>
      <c r="CF1015" s="17"/>
      <c r="CG1015" s="17"/>
      <c r="CH1015" s="17"/>
      <c r="CI1015" s="17"/>
      <c r="CJ1015" s="17"/>
      <c r="CK1015" s="17"/>
      <c r="CL1015" s="17"/>
    </row>
    <row r="1016" spans="19:90" x14ac:dyDescent="0.25"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  <c r="AM1016" s="17"/>
      <c r="BA1016" s="17"/>
      <c r="BB1016" s="17"/>
      <c r="BC1016" s="17"/>
      <c r="BD1016" s="17"/>
      <c r="BE1016" s="17"/>
      <c r="BF1016" s="17"/>
      <c r="BG1016" s="17"/>
      <c r="BH1016" s="17"/>
      <c r="BI1016" s="17"/>
      <c r="BJ1016" s="17"/>
      <c r="BK1016" s="17"/>
      <c r="BL1016" s="17"/>
      <c r="BM1016" s="17"/>
      <c r="BN1016" s="17"/>
      <c r="BO1016" s="17"/>
      <c r="BP1016" s="17"/>
      <c r="BQ1016" s="17"/>
      <c r="BR1016" s="17"/>
      <c r="BS1016" s="17"/>
      <c r="BT1016" s="17"/>
      <c r="BU1016" s="17"/>
      <c r="BV1016" s="17"/>
      <c r="BW1016" s="17"/>
      <c r="BX1016" s="17"/>
      <c r="BY1016" s="17"/>
      <c r="BZ1016" s="17"/>
      <c r="CA1016" s="17"/>
      <c r="CB1016" s="17"/>
      <c r="CC1016" s="17"/>
      <c r="CD1016" s="17"/>
      <c r="CE1016" s="17"/>
      <c r="CF1016" s="17"/>
      <c r="CG1016" s="17"/>
      <c r="CH1016" s="17"/>
      <c r="CI1016" s="17"/>
      <c r="CJ1016" s="17"/>
      <c r="CK1016" s="17"/>
      <c r="CL1016" s="17"/>
    </row>
    <row r="1017" spans="19:90" x14ac:dyDescent="0.25"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7"/>
      <c r="AK1017" s="17"/>
      <c r="AL1017" s="17"/>
      <c r="AM1017" s="17"/>
      <c r="BA1017" s="17"/>
      <c r="BB1017" s="17"/>
      <c r="BC1017" s="17"/>
      <c r="BD1017" s="17"/>
      <c r="BE1017" s="17"/>
      <c r="BF1017" s="17"/>
      <c r="BG1017" s="17"/>
      <c r="BH1017" s="17"/>
      <c r="BI1017" s="17"/>
      <c r="BJ1017" s="17"/>
      <c r="BK1017" s="17"/>
      <c r="BL1017" s="17"/>
      <c r="BM1017" s="17"/>
      <c r="BN1017" s="17"/>
      <c r="BO1017" s="17"/>
      <c r="BP1017" s="17"/>
      <c r="BQ1017" s="17"/>
      <c r="BR1017" s="17"/>
      <c r="BS1017" s="17"/>
      <c r="BT1017" s="17"/>
      <c r="BU1017" s="17"/>
      <c r="BV1017" s="17"/>
      <c r="BW1017" s="17"/>
      <c r="BX1017" s="17"/>
      <c r="BY1017" s="17"/>
      <c r="BZ1017" s="17"/>
      <c r="CA1017" s="17"/>
      <c r="CB1017" s="17"/>
      <c r="CC1017" s="17"/>
      <c r="CD1017" s="17"/>
      <c r="CE1017" s="17"/>
      <c r="CF1017" s="17"/>
      <c r="CG1017" s="17"/>
      <c r="CH1017" s="17"/>
      <c r="CI1017" s="17"/>
      <c r="CJ1017" s="17"/>
      <c r="CK1017" s="17"/>
      <c r="CL1017" s="17"/>
    </row>
    <row r="1018" spans="19:90" x14ac:dyDescent="0.25"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7"/>
      <c r="AL1018" s="17"/>
      <c r="AM1018" s="17"/>
      <c r="BA1018" s="17"/>
      <c r="BB1018" s="17"/>
      <c r="BC1018" s="17"/>
      <c r="BD1018" s="17"/>
      <c r="BE1018" s="17"/>
      <c r="BF1018" s="17"/>
      <c r="BG1018" s="17"/>
      <c r="BH1018" s="17"/>
      <c r="BI1018" s="17"/>
      <c r="BJ1018" s="17"/>
      <c r="BK1018" s="17"/>
      <c r="BL1018" s="17"/>
      <c r="BM1018" s="17"/>
      <c r="BN1018" s="17"/>
      <c r="BO1018" s="17"/>
      <c r="BP1018" s="17"/>
      <c r="BQ1018" s="17"/>
      <c r="BR1018" s="17"/>
      <c r="BS1018" s="17"/>
      <c r="BT1018" s="17"/>
      <c r="BU1018" s="17"/>
      <c r="BV1018" s="17"/>
      <c r="BW1018" s="17"/>
      <c r="BX1018" s="17"/>
      <c r="BY1018" s="17"/>
      <c r="BZ1018" s="17"/>
      <c r="CA1018" s="17"/>
      <c r="CB1018" s="17"/>
      <c r="CC1018" s="17"/>
      <c r="CD1018" s="17"/>
      <c r="CE1018" s="17"/>
      <c r="CF1018" s="17"/>
      <c r="CG1018" s="17"/>
      <c r="CH1018" s="17"/>
      <c r="CI1018" s="17"/>
      <c r="CJ1018" s="17"/>
      <c r="CK1018" s="17"/>
      <c r="CL1018" s="17"/>
    </row>
    <row r="1019" spans="19:90" x14ac:dyDescent="0.25">
      <c r="S1019" s="17"/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  <c r="AE1019" s="17"/>
      <c r="AF1019" s="17"/>
      <c r="AG1019" s="17"/>
      <c r="AH1019" s="17"/>
      <c r="AI1019" s="17"/>
      <c r="AJ1019" s="17"/>
      <c r="AK1019" s="17"/>
      <c r="AL1019" s="17"/>
      <c r="AM1019" s="17"/>
      <c r="BA1019" s="17"/>
      <c r="BB1019" s="17"/>
      <c r="BC1019" s="17"/>
      <c r="BD1019" s="17"/>
      <c r="BE1019" s="17"/>
      <c r="BF1019" s="17"/>
      <c r="BG1019" s="17"/>
      <c r="BH1019" s="17"/>
      <c r="BI1019" s="17"/>
      <c r="BJ1019" s="17"/>
      <c r="BK1019" s="17"/>
      <c r="BL1019" s="17"/>
      <c r="BM1019" s="17"/>
      <c r="BN1019" s="17"/>
      <c r="BO1019" s="17"/>
      <c r="BP1019" s="17"/>
      <c r="BQ1019" s="17"/>
      <c r="BR1019" s="17"/>
      <c r="BS1019" s="17"/>
      <c r="BT1019" s="17"/>
      <c r="BU1019" s="17"/>
      <c r="BV1019" s="17"/>
      <c r="BW1019" s="17"/>
      <c r="BX1019" s="17"/>
      <c r="BY1019" s="17"/>
      <c r="BZ1019" s="17"/>
      <c r="CA1019" s="17"/>
      <c r="CB1019" s="17"/>
      <c r="CC1019" s="17"/>
      <c r="CD1019" s="17"/>
      <c r="CE1019" s="17"/>
      <c r="CF1019" s="17"/>
      <c r="CG1019" s="17"/>
      <c r="CH1019" s="17"/>
      <c r="CI1019" s="17"/>
      <c r="CJ1019" s="17"/>
      <c r="CK1019" s="17"/>
      <c r="CL1019" s="17"/>
    </row>
    <row r="1020" spans="19:90" x14ac:dyDescent="0.25"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7"/>
      <c r="AL1020" s="17"/>
      <c r="AM1020" s="17"/>
      <c r="BA1020" s="17"/>
      <c r="BB1020" s="17"/>
      <c r="BC1020" s="17"/>
      <c r="BD1020" s="17"/>
      <c r="BE1020" s="17"/>
      <c r="BF1020" s="17"/>
      <c r="BG1020" s="17"/>
      <c r="BH1020" s="17"/>
      <c r="BI1020" s="17"/>
      <c r="BJ1020" s="17"/>
      <c r="BK1020" s="17"/>
      <c r="BL1020" s="17"/>
      <c r="BM1020" s="17"/>
      <c r="BN1020" s="17"/>
      <c r="BO1020" s="17"/>
      <c r="BP1020" s="17"/>
      <c r="BQ1020" s="17"/>
      <c r="BR1020" s="17"/>
      <c r="BS1020" s="17"/>
      <c r="BT1020" s="17"/>
      <c r="BU1020" s="17"/>
      <c r="BV1020" s="17"/>
      <c r="BW1020" s="17"/>
      <c r="BX1020" s="17"/>
      <c r="BY1020" s="17"/>
      <c r="BZ1020" s="17"/>
      <c r="CA1020" s="17"/>
      <c r="CB1020" s="17"/>
      <c r="CC1020" s="17"/>
      <c r="CD1020" s="17"/>
      <c r="CE1020" s="17"/>
      <c r="CF1020" s="17"/>
      <c r="CG1020" s="17"/>
      <c r="CH1020" s="17"/>
      <c r="CI1020" s="17"/>
      <c r="CJ1020" s="17"/>
      <c r="CK1020" s="17"/>
      <c r="CL1020" s="17"/>
    </row>
    <row r="1021" spans="19:90" x14ac:dyDescent="0.25"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7"/>
      <c r="AL1021" s="17"/>
      <c r="AM1021" s="17"/>
      <c r="BA1021" s="17"/>
      <c r="BB1021" s="17"/>
      <c r="BC1021" s="17"/>
      <c r="BD1021" s="17"/>
      <c r="BE1021" s="17"/>
      <c r="BF1021" s="17"/>
      <c r="BG1021" s="17"/>
      <c r="BH1021" s="17"/>
      <c r="BI1021" s="17"/>
      <c r="BJ1021" s="17"/>
      <c r="BK1021" s="17"/>
      <c r="BL1021" s="17"/>
      <c r="BM1021" s="17"/>
      <c r="BN1021" s="17"/>
      <c r="BO1021" s="17"/>
      <c r="BP1021" s="17"/>
      <c r="BQ1021" s="17"/>
      <c r="BR1021" s="17"/>
      <c r="BS1021" s="17"/>
      <c r="BT1021" s="17"/>
      <c r="BU1021" s="17"/>
      <c r="BV1021" s="17"/>
      <c r="BW1021" s="17"/>
      <c r="BX1021" s="17"/>
      <c r="BY1021" s="17"/>
      <c r="BZ1021" s="17"/>
      <c r="CA1021" s="17"/>
      <c r="CB1021" s="17"/>
      <c r="CC1021" s="17"/>
      <c r="CD1021" s="17"/>
      <c r="CE1021" s="17"/>
      <c r="CF1021" s="17"/>
      <c r="CG1021" s="17"/>
      <c r="CH1021" s="17"/>
      <c r="CI1021" s="17"/>
      <c r="CJ1021" s="17"/>
      <c r="CK1021" s="17"/>
      <c r="CL1021" s="17"/>
    </row>
    <row r="1022" spans="19:90" x14ac:dyDescent="0.25">
      <c r="S1022" s="17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17"/>
      <c r="AJ1022" s="17"/>
      <c r="AK1022" s="17"/>
      <c r="AL1022" s="17"/>
      <c r="AM1022" s="17"/>
      <c r="BA1022" s="17"/>
      <c r="BB1022" s="17"/>
      <c r="BC1022" s="17"/>
      <c r="BD1022" s="17"/>
      <c r="BE1022" s="17"/>
      <c r="BF1022" s="17"/>
      <c r="BG1022" s="17"/>
      <c r="BH1022" s="17"/>
      <c r="BI1022" s="17"/>
      <c r="BJ1022" s="17"/>
      <c r="BK1022" s="17"/>
      <c r="BL1022" s="17"/>
      <c r="BM1022" s="17"/>
      <c r="BN1022" s="17"/>
      <c r="BO1022" s="17"/>
      <c r="BP1022" s="17"/>
      <c r="BQ1022" s="17"/>
      <c r="BR1022" s="17"/>
      <c r="BS1022" s="17"/>
      <c r="BT1022" s="17"/>
      <c r="BU1022" s="17"/>
      <c r="BV1022" s="17"/>
      <c r="BW1022" s="17"/>
      <c r="BX1022" s="17"/>
      <c r="BY1022" s="17"/>
      <c r="BZ1022" s="17"/>
      <c r="CA1022" s="17"/>
      <c r="CB1022" s="17"/>
      <c r="CC1022" s="17"/>
      <c r="CD1022" s="17"/>
      <c r="CE1022" s="17"/>
      <c r="CF1022" s="17"/>
      <c r="CG1022" s="17"/>
      <c r="CH1022" s="17"/>
      <c r="CI1022" s="17"/>
      <c r="CJ1022" s="17"/>
      <c r="CK1022" s="17"/>
      <c r="CL1022" s="17"/>
    </row>
    <row r="1023" spans="19:90" x14ac:dyDescent="0.25"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7"/>
      <c r="AL1023" s="17"/>
      <c r="AM1023" s="17"/>
      <c r="BA1023" s="17"/>
      <c r="BB1023" s="17"/>
      <c r="BC1023" s="17"/>
      <c r="BD1023" s="17"/>
      <c r="BE1023" s="17"/>
      <c r="BF1023" s="17"/>
      <c r="BG1023" s="17"/>
      <c r="BH1023" s="17"/>
      <c r="BI1023" s="17"/>
      <c r="BJ1023" s="17"/>
      <c r="BK1023" s="17"/>
      <c r="BL1023" s="17"/>
      <c r="BM1023" s="17"/>
      <c r="BN1023" s="17"/>
      <c r="BO1023" s="17"/>
      <c r="BP1023" s="17"/>
      <c r="BQ1023" s="17"/>
      <c r="BR1023" s="17"/>
      <c r="BS1023" s="17"/>
      <c r="BT1023" s="17"/>
      <c r="BU1023" s="17"/>
      <c r="BV1023" s="17"/>
      <c r="BW1023" s="17"/>
      <c r="BX1023" s="17"/>
      <c r="BY1023" s="17"/>
      <c r="BZ1023" s="17"/>
      <c r="CA1023" s="17"/>
      <c r="CB1023" s="17"/>
      <c r="CC1023" s="17"/>
      <c r="CD1023" s="17"/>
      <c r="CE1023" s="17"/>
      <c r="CF1023" s="17"/>
      <c r="CG1023" s="17"/>
      <c r="CH1023" s="17"/>
      <c r="CI1023" s="17"/>
      <c r="CJ1023" s="17"/>
      <c r="CK1023" s="17"/>
      <c r="CL1023" s="17"/>
    </row>
    <row r="1024" spans="19:90" x14ac:dyDescent="0.25"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7"/>
      <c r="AL1024" s="17"/>
      <c r="AM1024" s="17"/>
      <c r="BA1024" s="17"/>
      <c r="BB1024" s="17"/>
      <c r="BC1024" s="17"/>
      <c r="BD1024" s="17"/>
      <c r="BE1024" s="17"/>
      <c r="BF1024" s="17"/>
      <c r="BG1024" s="17"/>
      <c r="BH1024" s="17"/>
      <c r="BI1024" s="17"/>
      <c r="BJ1024" s="17"/>
      <c r="BK1024" s="17"/>
      <c r="BL1024" s="17"/>
      <c r="BM1024" s="17"/>
      <c r="BN1024" s="17"/>
      <c r="BO1024" s="17"/>
      <c r="BP1024" s="17"/>
      <c r="BQ1024" s="17"/>
      <c r="BR1024" s="17"/>
      <c r="BS1024" s="17"/>
      <c r="BT1024" s="17"/>
      <c r="BU1024" s="17"/>
      <c r="BV1024" s="17"/>
      <c r="BW1024" s="17"/>
      <c r="BX1024" s="17"/>
      <c r="BY1024" s="17"/>
      <c r="BZ1024" s="17"/>
      <c r="CA1024" s="17"/>
      <c r="CB1024" s="17"/>
      <c r="CC1024" s="17"/>
      <c r="CD1024" s="17"/>
      <c r="CE1024" s="17"/>
      <c r="CF1024" s="17"/>
      <c r="CG1024" s="17"/>
      <c r="CH1024" s="17"/>
      <c r="CI1024" s="17"/>
      <c r="CJ1024" s="17"/>
      <c r="CK1024" s="17"/>
      <c r="CL1024" s="17"/>
    </row>
    <row r="1025" spans="19:90" x14ac:dyDescent="0.25"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7"/>
      <c r="AL1025" s="17"/>
      <c r="AM1025" s="17"/>
      <c r="BA1025" s="17"/>
      <c r="BB1025" s="17"/>
      <c r="BC1025" s="17"/>
      <c r="BD1025" s="17"/>
      <c r="BE1025" s="17"/>
      <c r="BF1025" s="17"/>
      <c r="BG1025" s="17"/>
      <c r="BH1025" s="17"/>
      <c r="BI1025" s="17"/>
      <c r="BJ1025" s="17"/>
      <c r="BK1025" s="17"/>
      <c r="BL1025" s="17"/>
      <c r="BM1025" s="17"/>
      <c r="BN1025" s="17"/>
      <c r="BO1025" s="17"/>
      <c r="BP1025" s="17"/>
      <c r="BQ1025" s="17"/>
      <c r="BR1025" s="17"/>
      <c r="BS1025" s="17"/>
      <c r="BT1025" s="17"/>
      <c r="BU1025" s="17"/>
      <c r="BV1025" s="17"/>
      <c r="BW1025" s="17"/>
      <c r="BX1025" s="17"/>
      <c r="BY1025" s="17"/>
      <c r="BZ1025" s="17"/>
      <c r="CA1025" s="17"/>
      <c r="CB1025" s="17"/>
      <c r="CC1025" s="17"/>
      <c r="CD1025" s="17"/>
      <c r="CE1025" s="17"/>
      <c r="CF1025" s="17"/>
      <c r="CG1025" s="17"/>
      <c r="CH1025" s="17"/>
      <c r="CI1025" s="17"/>
      <c r="CJ1025" s="17"/>
      <c r="CK1025" s="17"/>
      <c r="CL1025" s="17"/>
    </row>
    <row r="1026" spans="19:90" x14ac:dyDescent="0.25"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7"/>
      <c r="AL1026" s="17"/>
      <c r="AM1026" s="17"/>
      <c r="BA1026" s="17"/>
      <c r="BB1026" s="17"/>
      <c r="BC1026" s="17"/>
      <c r="BD1026" s="17"/>
      <c r="BE1026" s="17"/>
      <c r="BF1026" s="17"/>
      <c r="BG1026" s="17"/>
      <c r="BH1026" s="17"/>
      <c r="BI1026" s="17"/>
      <c r="BJ1026" s="17"/>
      <c r="BK1026" s="17"/>
      <c r="BL1026" s="17"/>
      <c r="BM1026" s="17"/>
      <c r="BN1026" s="17"/>
      <c r="BO1026" s="17"/>
      <c r="BP1026" s="17"/>
      <c r="BQ1026" s="17"/>
      <c r="BR1026" s="17"/>
      <c r="BS1026" s="17"/>
      <c r="BT1026" s="17"/>
      <c r="BU1026" s="17"/>
      <c r="BV1026" s="17"/>
      <c r="BW1026" s="17"/>
      <c r="BX1026" s="17"/>
      <c r="BY1026" s="17"/>
      <c r="BZ1026" s="17"/>
      <c r="CA1026" s="17"/>
      <c r="CB1026" s="17"/>
      <c r="CC1026" s="17"/>
      <c r="CD1026" s="17"/>
      <c r="CE1026" s="17"/>
      <c r="CF1026" s="17"/>
      <c r="CG1026" s="17"/>
      <c r="CH1026" s="17"/>
      <c r="CI1026" s="17"/>
      <c r="CJ1026" s="17"/>
      <c r="CK1026" s="17"/>
      <c r="CL1026" s="17"/>
    </row>
    <row r="1027" spans="19:90" x14ac:dyDescent="0.25">
      <c r="S1027" s="17"/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/>
      <c r="AH1027" s="17"/>
      <c r="AI1027" s="17"/>
      <c r="AJ1027" s="17"/>
      <c r="AK1027" s="17"/>
      <c r="AL1027" s="17"/>
      <c r="AM1027" s="17"/>
      <c r="BA1027" s="17"/>
      <c r="BB1027" s="17"/>
      <c r="BC1027" s="17"/>
      <c r="BD1027" s="17"/>
      <c r="BE1027" s="17"/>
      <c r="BF1027" s="17"/>
      <c r="BG1027" s="17"/>
      <c r="BH1027" s="17"/>
      <c r="BI1027" s="17"/>
      <c r="BJ1027" s="17"/>
      <c r="BK1027" s="17"/>
      <c r="BL1027" s="17"/>
      <c r="BM1027" s="17"/>
      <c r="BN1027" s="17"/>
      <c r="BO1027" s="17"/>
      <c r="BP1027" s="17"/>
      <c r="BQ1027" s="17"/>
      <c r="BR1027" s="17"/>
      <c r="BS1027" s="17"/>
      <c r="BT1027" s="17"/>
      <c r="BU1027" s="17"/>
      <c r="BV1027" s="17"/>
      <c r="BW1027" s="17"/>
      <c r="BX1027" s="17"/>
      <c r="BY1027" s="17"/>
      <c r="BZ1027" s="17"/>
      <c r="CA1027" s="17"/>
      <c r="CB1027" s="17"/>
      <c r="CC1027" s="17"/>
      <c r="CD1027" s="17"/>
      <c r="CE1027" s="17"/>
      <c r="CF1027" s="17"/>
      <c r="CG1027" s="17"/>
      <c r="CH1027" s="17"/>
      <c r="CI1027" s="17"/>
      <c r="CJ1027" s="17"/>
      <c r="CK1027" s="17"/>
      <c r="CL1027" s="17"/>
    </row>
    <row r="1028" spans="19:90" x14ac:dyDescent="0.25">
      <c r="S1028" s="17"/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  <c r="AE1028" s="17"/>
      <c r="AF1028" s="17"/>
      <c r="AG1028" s="17"/>
      <c r="AH1028" s="17"/>
      <c r="AI1028" s="17"/>
      <c r="AJ1028" s="17"/>
      <c r="AK1028" s="17"/>
      <c r="AL1028" s="17"/>
      <c r="AM1028" s="17"/>
      <c r="BA1028" s="17"/>
      <c r="BB1028" s="17"/>
      <c r="BC1028" s="17"/>
      <c r="BD1028" s="17"/>
      <c r="BE1028" s="17"/>
      <c r="BF1028" s="17"/>
      <c r="BG1028" s="17"/>
      <c r="BH1028" s="17"/>
      <c r="BI1028" s="17"/>
      <c r="BJ1028" s="17"/>
      <c r="BK1028" s="17"/>
      <c r="BL1028" s="17"/>
      <c r="BM1028" s="17"/>
      <c r="BN1028" s="17"/>
      <c r="BO1028" s="17"/>
      <c r="BP1028" s="17"/>
      <c r="BQ1028" s="17"/>
      <c r="BR1028" s="17"/>
      <c r="BS1028" s="17"/>
      <c r="BT1028" s="17"/>
      <c r="BU1028" s="17"/>
      <c r="BV1028" s="17"/>
      <c r="BW1028" s="17"/>
      <c r="BX1028" s="17"/>
      <c r="BY1028" s="17"/>
      <c r="BZ1028" s="17"/>
      <c r="CA1028" s="17"/>
      <c r="CB1028" s="17"/>
      <c r="CC1028" s="17"/>
      <c r="CD1028" s="17"/>
      <c r="CE1028" s="17"/>
      <c r="CF1028" s="17"/>
      <c r="CG1028" s="17"/>
      <c r="CH1028" s="17"/>
      <c r="CI1028" s="17"/>
      <c r="CJ1028" s="17"/>
      <c r="CK1028" s="17"/>
      <c r="CL1028" s="17"/>
    </row>
    <row r="1029" spans="19:90" x14ac:dyDescent="0.25"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7"/>
      <c r="AK1029" s="17"/>
      <c r="AL1029" s="17"/>
      <c r="AM1029" s="17"/>
      <c r="BA1029" s="17"/>
      <c r="BB1029" s="17"/>
      <c r="BC1029" s="17"/>
      <c r="BD1029" s="17"/>
      <c r="BE1029" s="17"/>
      <c r="BF1029" s="17"/>
      <c r="BG1029" s="17"/>
      <c r="BH1029" s="17"/>
      <c r="BI1029" s="17"/>
      <c r="BJ1029" s="17"/>
      <c r="BK1029" s="17"/>
      <c r="BL1029" s="17"/>
      <c r="BM1029" s="17"/>
      <c r="BN1029" s="17"/>
      <c r="BO1029" s="17"/>
      <c r="BP1029" s="17"/>
      <c r="BQ1029" s="17"/>
      <c r="BR1029" s="17"/>
      <c r="BS1029" s="17"/>
      <c r="BT1029" s="17"/>
      <c r="BU1029" s="17"/>
      <c r="BV1029" s="17"/>
      <c r="BW1029" s="17"/>
      <c r="BX1029" s="17"/>
      <c r="BY1029" s="17"/>
      <c r="BZ1029" s="17"/>
      <c r="CA1029" s="17"/>
      <c r="CB1029" s="17"/>
      <c r="CC1029" s="17"/>
      <c r="CD1029" s="17"/>
      <c r="CE1029" s="17"/>
      <c r="CF1029" s="17"/>
      <c r="CG1029" s="17"/>
      <c r="CH1029" s="17"/>
      <c r="CI1029" s="17"/>
      <c r="CJ1029" s="17"/>
      <c r="CK1029" s="17"/>
      <c r="CL1029" s="17"/>
    </row>
    <row r="1030" spans="19:90" x14ac:dyDescent="0.25"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7"/>
      <c r="AL1030" s="17"/>
      <c r="AM1030" s="17"/>
      <c r="BA1030" s="17"/>
      <c r="BB1030" s="17"/>
      <c r="BC1030" s="17"/>
      <c r="BD1030" s="17"/>
      <c r="BE1030" s="17"/>
      <c r="BF1030" s="17"/>
      <c r="BG1030" s="17"/>
      <c r="BH1030" s="17"/>
      <c r="BI1030" s="17"/>
      <c r="BJ1030" s="17"/>
      <c r="BK1030" s="17"/>
      <c r="BL1030" s="17"/>
      <c r="BM1030" s="17"/>
      <c r="BN1030" s="17"/>
      <c r="BO1030" s="17"/>
      <c r="BP1030" s="17"/>
      <c r="BQ1030" s="17"/>
      <c r="BR1030" s="17"/>
      <c r="BS1030" s="17"/>
      <c r="BT1030" s="17"/>
      <c r="BU1030" s="17"/>
      <c r="BV1030" s="17"/>
      <c r="BW1030" s="17"/>
      <c r="BX1030" s="17"/>
      <c r="BY1030" s="17"/>
      <c r="BZ1030" s="17"/>
      <c r="CA1030" s="17"/>
      <c r="CB1030" s="17"/>
      <c r="CC1030" s="17"/>
      <c r="CD1030" s="17"/>
      <c r="CE1030" s="17"/>
      <c r="CF1030" s="17"/>
      <c r="CG1030" s="17"/>
      <c r="CH1030" s="17"/>
      <c r="CI1030" s="17"/>
      <c r="CJ1030" s="17"/>
      <c r="CK1030" s="17"/>
      <c r="CL1030" s="17"/>
    </row>
    <row r="1031" spans="19:90" x14ac:dyDescent="0.25">
      <c r="S1031" s="17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7"/>
      <c r="AK1031" s="17"/>
      <c r="AL1031" s="17"/>
      <c r="AM1031" s="17"/>
      <c r="BA1031" s="17"/>
      <c r="BB1031" s="17"/>
      <c r="BC1031" s="17"/>
      <c r="BD1031" s="17"/>
      <c r="BE1031" s="17"/>
      <c r="BF1031" s="17"/>
      <c r="BG1031" s="17"/>
      <c r="BH1031" s="17"/>
      <c r="BI1031" s="17"/>
      <c r="BJ1031" s="17"/>
      <c r="BK1031" s="17"/>
      <c r="BL1031" s="17"/>
      <c r="BM1031" s="17"/>
      <c r="BN1031" s="17"/>
      <c r="BO1031" s="17"/>
      <c r="BP1031" s="17"/>
      <c r="BQ1031" s="17"/>
      <c r="BR1031" s="17"/>
      <c r="BS1031" s="17"/>
      <c r="BT1031" s="17"/>
      <c r="BU1031" s="17"/>
      <c r="BV1031" s="17"/>
      <c r="BW1031" s="17"/>
      <c r="BX1031" s="17"/>
      <c r="BY1031" s="17"/>
      <c r="BZ1031" s="17"/>
      <c r="CA1031" s="17"/>
      <c r="CB1031" s="17"/>
      <c r="CC1031" s="17"/>
      <c r="CD1031" s="17"/>
      <c r="CE1031" s="17"/>
      <c r="CF1031" s="17"/>
      <c r="CG1031" s="17"/>
      <c r="CH1031" s="17"/>
      <c r="CI1031" s="17"/>
      <c r="CJ1031" s="17"/>
      <c r="CK1031" s="17"/>
      <c r="CL1031" s="17"/>
    </row>
    <row r="1032" spans="19:90" x14ac:dyDescent="0.25">
      <c r="Z1032" s="17"/>
      <c r="AA1032" s="17"/>
      <c r="AB1032" s="17"/>
      <c r="AC1032" s="17"/>
      <c r="AD1032" s="17"/>
      <c r="AE1032" s="17"/>
      <c r="AF1032" s="17"/>
      <c r="AG1032" s="17"/>
      <c r="AH1032" s="17"/>
      <c r="AI1032" s="17"/>
      <c r="AJ1032" s="17"/>
      <c r="AK1032" s="17"/>
      <c r="AL1032" s="17"/>
      <c r="AM1032" s="17"/>
    </row>
    <row r="1033" spans="19:90" x14ac:dyDescent="0.25">
      <c r="Z1033" s="17"/>
      <c r="AA1033" s="17"/>
      <c r="AB1033" s="17"/>
      <c r="AC1033" s="17"/>
      <c r="AD1033" s="17"/>
      <c r="AE1033" s="17"/>
      <c r="AF1033" s="17"/>
      <c r="AG1033" s="17"/>
      <c r="AH1033" s="17"/>
      <c r="AI1033" s="17"/>
      <c r="AJ1033" s="17"/>
      <c r="AK1033" s="17"/>
      <c r="AL1033" s="17"/>
      <c r="AM1033" s="17"/>
    </row>
  </sheetData>
  <mergeCells count="24">
    <mergeCell ref="C31:D31"/>
    <mergeCell ref="F35:G35"/>
    <mergeCell ref="C35:D35"/>
    <mergeCell ref="C37:D37"/>
    <mergeCell ref="F37:G37"/>
    <mergeCell ref="AS9:AT9"/>
    <mergeCell ref="AV9:AW9"/>
    <mergeCell ref="AS11:AT11"/>
    <mergeCell ref="AV11:AW11"/>
    <mergeCell ref="F31:G31"/>
    <mergeCell ref="I31:J31"/>
    <mergeCell ref="AV7:AW7"/>
    <mergeCell ref="T4:Y4"/>
    <mergeCell ref="AN4:AO4"/>
    <mergeCell ref="AP4:AQ4"/>
    <mergeCell ref="C5:P5"/>
    <mergeCell ref="AS7:AT7"/>
    <mergeCell ref="I37:J37"/>
    <mergeCell ref="I35:J35"/>
    <mergeCell ref="I41:J41"/>
    <mergeCell ref="L31:M31"/>
    <mergeCell ref="L35:M35"/>
    <mergeCell ref="L37:M37"/>
    <mergeCell ref="L41:M41"/>
  </mergeCells>
  <pageMargins left="0.7" right="0.7" top="0.75" bottom="0.75" header="0.3" footer="0.3"/>
  <pageSetup orientation="portrait" horizontalDpi="200" verticalDpi="200" r:id="rId1"/>
  <drawing r:id="rId2"/>
  <legacyDrawing r:id="rId3"/>
  <oleObjects>
    <mc:AlternateContent xmlns:mc="http://schemas.openxmlformats.org/markup-compatibility/2006">
      <mc:Choice Requires="x14">
        <oleObject progId="Equation.3" shapeId="8193" r:id="rId4">
          <objectPr defaultSize="0" autoPict="0" r:id="rId5">
            <anchor moveWithCells="1" sizeWithCells="1">
              <from>
                <xdr:col>28</xdr:col>
                <xdr:colOff>85725</xdr:colOff>
                <xdr:row>4</xdr:row>
                <xdr:rowOff>95250</xdr:rowOff>
              </from>
              <to>
                <xdr:col>30</xdr:col>
                <xdr:colOff>495300</xdr:colOff>
                <xdr:row>6</xdr:row>
                <xdr:rowOff>133350</xdr:rowOff>
              </to>
            </anchor>
          </objectPr>
        </oleObject>
      </mc:Choice>
      <mc:Fallback>
        <oleObject progId="Equation.3" shapeId="8193" r:id="rId4"/>
      </mc:Fallback>
    </mc:AlternateContent>
    <mc:AlternateContent xmlns:mc="http://schemas.openxmlformats.org/markup-compatibility/2006">
      <mc:Choice Requires="x14">
        <oleObject progId="Equation.3" shapeId="8194" r:id="rId6">
          <objectPr defaultSize="0" autoPict="0" r:id="rId7">
            <anchor moveWithCells="1">
              <from>
                <xdr:col>28</xdr:col>
                <xdr:colOff>95250</xdr:colOff>
                <xdr:row>11</xdr:row>
                <xdr:rowOff>95250</xdr:rowOff>
              </from>
              <to>
                <xdr:col>30</xdr:col>
                <xdr:colOff>342900</xdr:colOff>
                <xdr:row>15</xdr:row>
                <xdr:rowOff>66675</xdr:rowOff>
              </to>
            </anchor>
          </objectPr>
        </oleObject>
      </mc:Choice>
      <mc:Fallback>
        <oleObject progId="Equation.3" shapeId="8194" r:id="rId6"/>
      </mc:Fallback>
    </mc:AlternateContent>
    <mc:AlternateContent xmlns:mc="http://schemas.openxmlformats.org/markup-compatibility/2006">
      <mc:Choice Requires="x14">
        <oleObject progId="Equation.3" shapeId="8195" r:id="rId8">
          <objectPr defaultSize="0" autoPict="0" r:id="rId9">
            <anchor moveWithCells="1" sizeWithCells="1">
              <from>
                <xdr:col>28</xdr:col>
                <xdr:colOff>142875</xdr:colOff>
                <xdr:row>6</xdr:row>
                <xdr:rowOff>180975</xdr:rowOff>
              </from>
              <to>
                <xdr:col>31</xdr:col>
                <xdr:colOff>200025</xdr:colOff>
                <xdr:row>10</xdr:row>
                <xdr:rowOff>114300</xdr:rowOff>
              </to>
            </anchor>
          </objectPr>
        </oleObject>
      </mc:Choice>
      <mc:Fallback>
        <oleObject progId="Equation.3" shapeId="8195" r:id="rId8"/>
      </mc:Fallback>
    </mc:AlternateContent>
    <mc:AlternateContent xmlns:mc="http://schemas.openxmlformats.org/markup-compatibility/2006">
      <mc:Choice Requires="x14">
        <oleObject progId="Equation.3" shapeId="8196" r:id="rId10">
          <objectPr defaultSize="0" autoPict="0" r:id="rId11">
            <anchor moveWithCells="1">
              <from>
                <xdr:col>28</xdr:col>
                <xdr:colOff>142875</xdr:colOff>
                <xdr:row>16</xdr:row>
                <xdr:rowOff>123825</xdr:rowOff>
              </from>
              <to>
                <xdr:col>30</xdr:col>
                <xdr:colOff>219075</xdr:colOff>
                <xdr:row>19</xdr:row>
                <xdr:rowOff>152400</xdr:rowOff>
              </to>
            </anchor>
          </objectPr>
        </oleObject>
      </mc:Choice>
      <mc:Fallback>
        <oleObject progId="Equation.3" shapeId="8196" r:id="rId10"/>
      </mc:Fallback>
    </mc:AlternateContent>
    <mc:AlternateContent xmlns:mc="http://schemas.openxmlformats.org/markup-compatibility/2006">
      <mc:Choice Requires="x14">
        <oleObject progId="Equation.3" shapeId="8197" r:id="rId12">
          <objectPr defaultSize="0" autoPict="0" r:id="rId13">
            <anchor moveWithCells="1" sizeWithCells="1">
              <from>
                <xdr:col>9</xdr:col>
                <xdr:colOff>47625</xdr:colOff>
                <xdr:row>42</xdr:row>
                <xdr:rowOff>9525</xdr:rowOff>
              </from>
              <to>
                <xdr:col>10</xdr:col>
                <xdr:colOff>581025</xdr:colOff>
                <xdr:row>44</xdr:row>
                <xdr:rowOff>152400</xdr:rowOff>
              </to>
            </anchor>
          </objectPr>
        </oleObject>
      </mc:Choice>
      <mc:Fallback>
        <oleObject progId="Equation.3" shapeId="8197" r:id="rId12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L977"/>
  <sheetViews>
    <sheetView zoomScale="75" zoomScaleNormal="75" workbookViewId="0"/>
  </sheetViews>
  <sheetFormatPr defaultRowHeight="15" x14ac:dyDescent="0.25"/>
  <cols>
    <col min="12" max="12" width="9.28515625" bestFit="1" customWidth="1"/>
    <col min="26" max="26" width="1.7109375" customWidth="1"/>
    <col min="36" max="36" width="11.7109375" customWidth="1"/>
    <col min="40" max="41" width="9.28515625" bestFit="1" customWidth="1"/>
    <col min="48" max="48" width="9.140625" customWidth="1"/>
    <col min="52" max="52" width="9.28515625" bestFit="1" customWidth="1"/>
    <col min="61" max="61" width="9.140625" customWidth="1"/>
  </cols>
  <sheetData>
    <row r="1" spans="2:90" x14ac:dyDescent="0.25">
      <c r="S1" s="17"/>
      <c r="T1" s="17"/>
      <c r="U1" s="17"/>
      <c r="V1" s="17"/>
      <c r="W1" s="17"/>
      <c r="X1" s="17"/>
      <c r="Y1" s="17"/>
      <c r="Z1" s="83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</row>
    <row r="2" spans="2:90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19"/>
      <c r="U2" s="15"/>
      <c r="V2" s="15"/>
      <c r="W2" s="15"/>
      <c r="X2" s="15"/>
      <c r="Y2" s="16"/>
      <c r="Z2" s="83"/>
      <c r="AA2" s="1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6"/>
      <c r="AN2" s="62"/>
      <c r="AO2" s="63"/>
      <c r="AP2" s="63"/>
      <c r="AQ2" s="15"/>
      <c r="AR2" s="15"/>
      <c r="AS2" s="15"/>
      <c r="AT2" s="15"/>
      <c r="AU2" s="15"/>
      <c r="AV2" s="15"/>
      <c r="AW2" s="15"/>
      <c r="AX2" s="15"/>
      <c r="AY2" s="15"/>
      <c r="AZ2" s="16"/>
      <c r="BA2" s="119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6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</row>
    <row r="3" spans="2:90" ht="15.75" thickBot="1" x14ac:dyDescent="0.3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7"/>
      <c r="U3" s="8"/>
      <c r="V3" s="8"/>
      <c r="W3" s="8"/>
      <c r="X3" s="8"/>
      <c r="Y3" s="9"/>
      <c r="Z3" s="83"/>
      <c r="AA3" s="31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9"/>
      <c r="AN3" s="108"/>
      <c r="AO3" s="109"/>
      <c r="AP3" s="109"/>
      <c r="AQ3" s="8"/>
      <c r="AR3" s="8"/>
      <c r="AS3" s="8"/>
      <c r="AT3" s="8"/>
      <c r="AU3" s="8"/>
      <c r="AV3" s="8"/>
      <c r="AW3" s="8"/>
      <c r="AX3" s="8"/>
      <c r="AY3" s="8"/>
      <c r="AZ3" s="9"/>
      <c r="BA3" s="7"/>
      <c r="BB3" s="8"/>
      <c r="BC3" s="8"/>
      <c r="BD3" s="8"/>
      <c r="BE3" s="8"/>
      <c r="BF3" s="8"/>
      <c r="BG3" s="8"/>
      <c r="BH3" s="8"/>
      <c r="BI3" s="8"/>
      <c r="BJ3" s="8"/>
      <c r="BK3" s="8"/>
      <c r="BL3" s="9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</row>
    <row r="4" spans="2:90" ht="15.75" x14ac:dyDescent="0.25"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  <c r="S4" s="17"/>
      <c r="T4" s="144" t="s">
        <v>40</v>
      </c>
      <c r="U4" s="145"/>
      <c r="V4" s="145"/>
      <c r="W4" s="145"/>
      <c r="X4" s="145"/>
      <c r="Y4" s="146"/>
      <c r="Z4" s="83"/>
      <c r="AA4" s="31" t="s">
        <v>20</v>
      </c>
      <c r="AB4" s="8"/>
      <c r="AC4" s="8"/>
      <c r="AD4" s="8"/>
      <c r="AE4" s="53" t="s">
        <v>39</v>
      </c>
      <c r="AF4" s="8"/>
      <c r="AG4" s="8"/>
      <c r="AH4" s="8"/>
      <c r="AI4" s="8"/>
      <c r="AJ4" s="8"/>
      <c r="AK4" s="8"/>
      <c r="AL4" s="8"/>
      <c r="AM4" s="9"/>
      <c r="AN4" s="141">
        <v>0.8</v>
      </c>
      <c r="AO4" s="142"/>
      <c r="AP4" s="141">
        <v>0.9</v>
      </c>
      <c r="AQ4" s="142"/>
      <c r="AR4" s="8"/>
      <c r="AS4" s="73" t="s">
        <v>51</v>
      </c>
      <c r="AT4" s="118"/>
      <c r="AU4" s="118"/>
      <c r="AV4" s="73" t="s">
        <v>50</v>
      </c>
      <c r="AW4" s="8"/>
      <c r="AX4" s="8"/>
      <c r="AY4" s="8"/>
      <c r="AZ4" s="9"/>
      <c r="BA4" s="7"/>
      <c r="BB4" s="66" t="s">
        <v>57</v>
      </c>
      <c r="BC4" s="8"/>
      <c r="BD4" s="8"/>
      <c r="BE4" s="8"/>
      <c r="BF4" s="72" t="s">
        <v>57</v>
      </c>
      <c r="BG4" s="8"/>
      <c r="BH4" s="8"/>
      <c r="BI4" s="8"/>
      <c r="BJ4" s="8"/>
      <c r="BK4" s="8"/>
      <c r="BL4" s="9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</row>
    <row r="5" spans="2:90" ht="38.25" x14ac:dyDescent="0.25">
      <c r="B5" s="77"/>
      <c r="C5" s="143" t="s">
        <v>80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17"/>
      <c r="R5" s="78"/>
      <c r="S5" s="17"/>
      <c r="T5" s="4" t="s">
        <v>0</v>
      </c>
      <c r="U5" s="5" t="s">
        <v>5</v>
      </c>
      <c r="V5" s="5" t="s">
        <v>6</v>
      </c>
      <c r="W5" s="5" t="s">
        <v>1</v>
      </c>
      <c r="X5" s="5" t="s">
        <v>7</v>
      </c>
      <c r="Y5" s="6" t="s">
        <v>2</v>
      </c>
      <c r="Z5" s="83"/>
      <c r="AA5" s="32" t="s">
        <v>21</v>
      </c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9"/>
      <c r="AN5" s="94" t="s">
        <v>55</v>
      </c>
      <c r="AO5" s="95" t="s">
        <v>53</v>
      </c>
      <c r="AP5" s="96" t="s">
        <v>52</v>
      </c>
      <c r="AQ5" s="95" t="s">
        <v>54</v>
      </c>
      <c r="AR5" s="8"/>
      <c r="AS5" s="23" t="s">
        <v>12</v>
      </c>
      <c r="AT5" s="23" t="s">
        <v>13</v>
      </c>
      <c r="AU5" s="8"/>
      <c r="AV5" s="23" t="s">
        <v>12</v>
      </c>
      <c r="AW5" s="23" t="s">
        <v>13</v>
      </c>
      <c r="AX5" s="8"/>
      <c r="AY5" s="8"/>
      <c r="AZ5" s="9"/>
      <c r="BA5" s="7"/>
      <c r="BB5" s="5" t="s">
        <v>58</v>
      </c>
      <c r="BC5" s="5" t="s">
        <v>59</v>
      </c>
      <c r="BD5" s="8"/>
      <c r="BE5" s="8"/>
      <c r="BF5" s="8"/>
      <c r="BG5" s="8"/>
      <c r="BH5" s="8"/>
      <c r="BI5" s="8"/>
      <c r="BJ5" s="8"/>
      <c r="BK5" s="8"/>
      <c r="BL5" s="9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</row>
    <row r="6" spans="2:90" x14ac:dyDescent="0.25">
      <c r="B6" s="7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78"/>
      <c r="S6" s="17"/>
      <c r="T6" s="7" t="s">
        <v>3</v>
      </c>
      <c r="U6" s="8" t="s">
        <v>3</v>
      </c>
      <c r="V6" s="8" t="s">
        <v>3</v>
      </c>
      <c r="W6" s="8" t="s">
        <v>4</v>
      </c>
      <c r="X6" s="8" t="s">
        <v>4</v>
      </c>
      <c r="Y6" s="9" t="s">
        <v>4</v>
      </c>
      <c r="Z6" s="83"/>
      <c r="AA6" s="33" t="s">
        <v>22</v>
      </c>
      <c r="AB6" s="8"/>
      <c r="AC6" s="8"/>
      <c r="AD6" s="8"/>
      <c r="AE6" s="8"/>
      <c r="AF6" s="8"/>
      <c r="AG6" s="34" t="s">
        <v>23</v>
      </c>
      <c r="AH6" s="35" t="s">
        <v>30</v>
      </c>
      <c r="AI6" s="8"/>
      <c r="AJ6" s="8"/>
      <c r="AK6" s="8"/>
      <c r="AL6" s="8"/>
      <c r="AM6" s="9"/>
      <c r="AN6" s="97" t="s">
        <v>14</v>
      </c>
      <c r="AO6" s="98" t="s">
        <v>15</v>
      </c>
      <c r="AP6" s="99" t="s">
        <v>14</v>
      </c>
      <c r="AQ6" s="98" t="s">
        <v>15</v>
      </c>
      <c r="AR6" s="8"/>
      <c r="AS6" s="61" t="s">
        <v>14</v>
      </c>
      <c r="AT6" s="61" t="s">
        <v>15</v>
      </c>
      <c r="AU6" s="8"/>
      <c r="AV6" s="61" t="s">
        <v>14</v>
      </c>
      <c r="AW6" s="61" t="s">
        <v>15</v>
      </c>
      <c r="AX6" s="8"/>
      <c r="AY6" s="8"/>
      <c r="AZ6" s="9"/>
      <c r="BA6" s="7"/>
      <c r="BB6" s="61" t="s">
        <v>60</v>
      </c>
      <c r="BC6" s="61" t="s">
        <v>61</v>
      </c>
      <c r="BD6" s="8"/>
      <c r="BE6" s="8"/>
      <c r="BF6" s="8"/>
      <c r="BG6" s="8"/>
      <c r="BH6" s="8"/>
      <c r="BI6" s="8"/>
      <c r="BJ6" s="8"/>
      <c r="BK6" s="8"/>
      <c r="BL6" s="9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</row>
    <row r="7" spans="2:90" x14ac:dyDescent="0.25">
      <c r="B7" s="77"/>
      <c r="C7" s="8"/>
      <c r="D7" s="8"/>
      <c r="E7" s="79" t="s">
        <v>17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78"/>
      <c r="S7" s="17"/>
      <c r="T7" s="10">
        <v>0</v>
      </c>
      <c r="U7" s="11">
        <v>0</v>
      </c>
      <c r="V7" s="11">
        <v>0</v>
      </c>
      <c r="W7" s="12">
        <v>0</v>
      </c>
      <c r="X7" s="12">
        <v>0</v>
      </c>
      <c r="Y7" s="13">
        <v>0</v>
      </c>
      <c r="Z7" s="83"/>
      <c r="AA7" s="36">
        <v>0</v>
      </c>
      <c r="AB7" s="8"/>
      <c r="AC7" s="8"/>
      <c r="AD7" s="8"/>
      <c r="AE7" s="8"/>
      <c r="AF7" s="8"/>
      <c r="AG7" s="34" t="s">
        <v>24</v>
      </c>
      <c r="AH7" s="35" t="s">
        <v>29</v>
      </c>
      <c r="AI7" s="8"/>
      <c r="AJ7" s="8"/>
      <c r="AK7" s="8"/>
      <c r="AL7" s="8"/>
      <c r="AM7" s="9"/>
      <c r="AN7" s="67">
        <v>0</v>
      </c>
      <c r="AO7" s="65">
        <v>0</v>
      </c>
      <c r="AP7" s="64">
        <v>0</v>
      </c>
      <c r="AQ7" s="65">
        <v>0</v>
      </c>
      <c r="AR7" s="8"/>
      <c r="AS7" s="151" t="s">
        <v>74</v>
      </c>
      <c r="AT7" s="152"/>
      <c r="AV7" s="151" t="s">
        <v>74</v>
      </c>
      <c r="AW7" s="152"/>
      <c r="AX7" s="8"/>
      <c r="AY7" s="8"/>
      <c r="AZ7" s="9"/>
      <c r="BA7" s="7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</row>
    <row r="8" spans="2:90" ht="15.75" x14ac:dyDescent="0.3">
      <c r="B8" s="77"/>
      <c r="C8" s="128" t="s">
        <v>87</v>
      </c>
      <c r="D8" s="15"/>
      <c r="E8" s="19" t="s">
        <v>8</v>
      </c>
      <c r="F8" s="93">
        <v>457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78"/>
      <c r="S8" s="17"/>
      <c r="T8" s="10">
        <v>692.54114979999997</v>
      </c>
      <c r="U8" s="11">
        <v>692.54114979999997</v>
      </c>
      <c r="V8" s="11">
        <v>3.5599999999999998E-88</v>
      </c>
      <c r="W8" s="12">
        <v>0.80455237199999996</v>
      </c>
      <c r="X8" s="12">
        <v>0.80455237199999996</v>
      </c>
      <c r="Y8" s="13">
        <v>9.9999999999999999E-91</v>
      </c>
      <c r="Z8" s="83"/>
      <c r="AA8" s="36">
        <f>W8/T8</f>
        <v>1.1617394464319526E-3</v>
      </c>
      <c r="AB8" s="8"/>
      <c r="AC8" s="8"/>
      <c r="AD8" s="8"/>
      <c r="AE8" s="8"/>
      <c r="AF8" s="8"/>
      <c r="AG8" s="37" t="s">
        <v>25</v>
      </c>
      <c r="AH8" s="35" t="s">
        <v>28</v>
      </c>
      <c r="AI8" s="8"/>
      <c r="AJ8" s="8"/>
      <c r="AK8" s="8"/>
      <c r="AL8" s="8"/>
      <c r="AM8" s="9"/>
      <c r="AN8" s="67">
        <f>0.5*W8</f>
        <v>0.40227618599999998</v>
      </c>
      <c r="AO8" s="65">
        <f>0.8*T8</f>
        <v>554.03291983999998</v>
      </c>
      <c r="AP8" s="64">
        <f>0.25*W8</f>
        <v>0.20113809299999999</v>
      </c>
      <c r="AQ8" s="65">
        <f>0.9*T8</f>
        <v>623.28703482000003</v>
      </c>
      <c r="AR8" s="8"/>
      <c r="AS8" s="102">
        <f>AN86</f>
        <v>5.0083862549999996</v>
      </c>
      <c r="AT8" s="103">
        <f>AO86</f>
        <v>1553.4581512000002</v>
      </c>
      <c r="AU8" s="8"/>
      <c r="AV8" s="102">
        <f>AN97</f>
        <v>8.5138808200000007</v>
      </c>
      <c r="AW8" s="103">
        <f>AO97</f>
        <v>1722.5793912000001</v>
      </c>
      <c r="AX8" s="8"/>
      <c r="AY8" s="8"/>
      <c r="AZ8" s="9"/>
      <c r="BA8" s="7"/>
      <c r="BB8" s="12"/>
      <c r="BC8" s="11"/>
      <c r="BD8" s="8"/>
      <c r="BE8" s="8"/>
      <c r="BF8" s="8"/>
      <c r="BG8" s="8"/>
      <c r="BH8" s="8"/>
      <c r="BI8" s="8"/>
      <c r="BJ8" s="8"/>
      <c r="BK8" s="8"/>
      <c r="BL8" s="9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</row>
    <row r="9" spans="2:90" ht="15.75" x14ac:dyDescent="0.3">
      <c r="B9" s="77"/>
      <c r="C9" s="130" t="s">
        <v>88</v>
      </c>
      <c r="D9" s="8"/>
      <c r="E9" s="20" t="s">
        <v>9</v>
      </c>
      <c r="F9" s="9">
        <v>17.399999999999999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78"/>
      <c r="S9" s="17"/>
      <c r="T9" s="10">
        <v>692.78960949999998</v>
      </c>
      <c r="U9" s="11">
        <v>692.78960949999998</v>
      </c>
      <c r="V9" s="11">
        <v>3.56E-78</v>
      </c>
      <c r="W9" s="12">
        <v>0.80497899299999998</v>
      </c>
      <c r="X9" s="12">
        <v>0.80497899299999998</v>
      </c>
      <c r="Y9" s="13">
        <v>9.9999999999999996E-81</v>
      </c>
      <c r="Z9" s="83"/>
      <c r="AA9" s="36">
        <f t="shared" ref="AA9:AA72" si="0">W9/T9</f>
        <v>1.1619386058358602E-3</v>
      </c>
      <c r="AB9" s="8"/>
      <c r="AC9" s="8"/>
      <c r="AD9" s="8"/>
      <c r="AE9" s="8"/>
      <c r="AF9" s="8"/>
      <c r="AG9" s="37" t="s">
        <v>26</v>
      </c>
      <c r="AH9" s="35" t="s">
        <v>35</v>
      </c>
      <c r="AI9" s="8"/>
      <c r="AJ9" s="8"/>
      <c r="AK9" s="8"/>
      <c r="AL9" s="8"/>
      <c r="AM9" s="9"/>
      <c r="AN9" s="67">
        <f t="shared" ref="AN9:AN72" si="1">0.5*W9</f>
        <v>0.40248949649999999</v>
      </c>
      <c r="AO9" s="65">
        <f t="shared" ref="AO9:AO72" si="2">0.8*T9</f>
        <v>554.23168759999999</v>
      </c>
      <c r="AP9" s="64">
        <f t="shared" ref="AP9:AP72" si="3">0.25*W9</f>
        <v>0.20124474824999999</v>
      </c>
      <c r="AQ9" s="104">
        <f t="shared" ref="AQ9:AQ72" si="4">0.9*T9</f>
        <v>623.51064855000004</v>
      </c>
      <c r="AR9" s="8"/>
      <c r="AS9" s="153"/>
      <c r="AT9" s="154"/>
      <c r="AU9" s="18"/>
      <c r="AV9" s="153"/>
      <c r="AW9" s="154"/>
      <c r="AX9" s="8"/>
      <c r="AY9" s="8"/>
      <c r="AZ9" s="9"/>
      <c r="BA9" s="7"/>
      <c r="BB9" s="12"/>
      <c r="BC9" s="11"/>
      <c r="BD9" s="8"/>
      <c r="BE9" s="8"/>
      <c r="BF9" s="8"/>
      <c r="BG9" s="42" t="s">
        <v>34</v>
      </c>
      <c r="BH9" s="12">
        <v>0.43</v>
      </c>
      <c r="BI9" s="71">
        <f>10^BH9</f>
        <v>2.691534803926916</v>
      </c>
      <c r="BJ9" s="8"/>
      <c r="BK9" s="8"/>
      <c r="BL9" s="9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</row>
    <row r="10" spans="2:90" ht="15.75" x14ac:dyDescent="0.3">
      <c r="B10" s="77"/>
      <c r="C10" s="127" t="s">
        <v>86</v>
      </c>
      <c r="D10" s="66">
        <v>9.5</v>
      </c>
      <c r="E10" s="20" t="s">
        <v>10</v>
      </c>
      <c r="F10" s="9">
        <v>43.8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78"/>
      <c r="S10" s="17"/>
      <c r="T10" s="10">
        <v>693.04272419999995</v>
      </c>
      <c r="U10" s="11">
        <v>693.04272419999995</v>
      </c>
      <c r="V10" s="11">
        <v>3.5599999999999998E-68</v>
      </c>
      <c r="W10" s="12">
        <v>0.80541374399999999</v>
      </c>
      <c r="X10" s="12">
        <v>0.80541374399999999</v>
      </c>
      <c r="Y10" s="13">
        <v>1E-70</v>
      </c>
      <c r="Z10" s="83"/>
      <c r="AA10" s="36">
        <f t="shared" si="0"/>
        <v>1.1621415475210613E-3</v>
      </c>
      <c r="AB10" s="8"/>
      <c r="AC10" s="8"/>
      <c r="AD10" s="8"/>
      <c r="AE10" s="8"/>
      <c r="AF10" s="8"/>
      <c r="AG10" s="37" t="s">
        <v>27</v>
      </c>
      <c r="AH10" s="35" t="s">
        <v>36</v>
      </c>
      <c r="AI10" s="8"/>
      <c r="AJ10" s="8"/>
      <c r="AK10" s="8"/>
      <c r="AL10" s="8"/>
      <c r="AM10" s="9"/>
      <c r="AN10" s="67">
        <f t="shared" si="1"/>
        <v>0.40270687199999999</v>
      </c>
      <c r="AO10" s="65">
        <f t="shared" si="2"/>
        <v>554.43417936000003</v>
      </c>
      <c r="AP10" s="64">
        <f t="shared" si="3"/>
        <v>0.201353436</v>
      </c>
      <c r="AQ10" s="65">
        <f t="shared" si="4"/>
        <v>623.73845177999999</v>
      </c>
      <c r="AR10" s="8"/>
      <c r="AS10" s="70">
        <f>AS8/0.5</f>
        <v>10.016772509999999</v>
      </c>
      <c r="AT10" s="69">
        <f>AT8/0.8</f>
        <v>1941.8226890000001</v>
      </c>
      <c r="AU10" s="8"/>
      <c r="AV10" s="70">
        <f>AV8/0.5</f>
        <v>17.027761640000001</v>
      </c>
      <c r="AW10" s="69">
        <f>AW8/0.8</f>
        <v>2153.2242390000001</v>
      </c>
      <c r="AX10" s="8"/>
      <c r="AY10" s="8"/>
      <c r="AZ10" s="9"/>
      <c r="BA10" s="7"/>
      <c r="BB10" s="12"/>
      <c r="BC10" s="11"/>
      <c r="BD10" s="8"/>
      <c r="BE10" s="8"/>
      <c r="BF10" s="29"/>
      <c r="BG10" s="45" t="s">
        <v>82</v>
      </c>
      <c r="BH10" s="12">
        <v>3.09</v>
      </c>
      <c r="BI10" s="68">
        <f>10^BH10</f>
        <v>1230.2687708123824</v>
      </c>
      <c r="BJ10" s="8"/>
      <c r="BK10" s="8"/>
      <c r="BL10" s="9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</row>
    <row r="11" spans="2:90" ht="15.75" x14ac:dyDescent="0.3">
      <c r="B11" s="77"/>
      <c r="C11" s="7"/>
      <c r="D11" s="8"/>
      <c r="E11" s="20" t="s">
        <v>16</v>
      </c>
      <c r="F11" s="21">
        <f>PI()*(F8/1000)^2/4</f>
        <v>0.16402962102739368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78"/>
      <c r="S11" s="17"/>
      <c r="T11" s="10">
        <v>693.30203779999999</v>
      </c>
      <c r="U11" s="11">
        <v>693.30203779999999</v>
      </c>
      <c r="V11" s="11">
        <v>3.5600000000000003E-58</v>
      </c>
      <c r="W11" s="12">
        <v>0.80585928500000004</v>
      </c>
      <c r="X11" s="12">
        <v>0.80585928500000004</v>
      </c>
      <c r="Y11" s="13">
        <v>9.9999999999999997E-61</v>
      </c>
      <c r="Z11" s="83"/>
      <c r="AA11" s="36">
        <f t="shared" si="0"/>
        <v>1.162349511559448E-3</v>
      </c>
      <c r="AB11" s="8"/>
      <c r="AC11" s="8"/>
      <c r="AD11" s="8"/>
      <c r="AE11" s="8"/>
      <c r="AF11" s="8"/>
      <c r="AG11" s="37"/>
      <c r="AH11" s="35" t="s">
        <v>37</v>
      </c>
      <c r="AI11" s="8"/>
      <c r="AJ11" s="8"/>
      <c r="AK11" s="8"/>
      <c r="AL11" s="8"/>
      <c r="AM11" s="9"/>
      <c r="AN11" s="67">
        <f t="shared" si="1"/>
        <v>0.40292964250000002</v>
      </c>
      <c r="AO11" s="65">
        <f t="shared" si="2"/>
        <v>554.64163024000004</v>
      </c>
      <c r="AP11" s="64">
        <f t="shared" si="3"/>
        <v>0.20146482125000001</v>
      </c>
      <c r="AQ11" s="65">
        <f t="shared" si="4"/>
        <v>623.97183401999996</v>
      </c>
      <c r="AR11" s="8"/>
      <c r="AS11" s="155" t="s">
        <v>75</v>
      </c>
      <c r="AT11" s="156"/>
      <c r="AV11" s="155" t="s">
        <v>75</v>
      </c>
      <c r="AW11" s="156"/>
      <c r="AX11" s="8"/>
      <c r="AY11" s="8"/>
      <c r="AZ11" s="9"/>
      <c r="BA11" s="7"/>
      <c r="BB11" s="12"/>
      <c r="BC11" s="11"/>
      <c r="BD11" s="8"/>
      <c r="BE11" s="8"/>
      <c r="BF11" s="8"/>
      <c r="BG11" s="8"/>
      <c r="BH11" s="8"/>
      <c r="BI11" s="8"/>
      <c r="BJ11" s="8"/>
      <c r="BK11" s="8"/>
      <c r="BL11" s="9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</row>
    <row r="12" spans="2:90" x14ac:dyDescent="0.25">
      <c r="B12" s="77"/>
      <c r="C12" s="7"/>
      <c r="D12" s="8"/>
      <c r="E12" s="20" t="s">
        <v>18</v>
      </c>
      <c r="F12" s="22">
        <f>F10*F11</f>
        <v>7.1844974009998426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78"/>
      <c r="S12" s="17"/>
      <c r="T12" s="10">
        <v>693.4368743</v>
      </c>
      <c r="U12" s="11">
        <v>693.4368743</v>
      </c>
      <c r="V12" s="11">
        <v>3.5599999999999999E-53</v>
      </c>
      <c r="W12" s="12">
        <v>0.806091012</v>
      </c>
      <c r="X12" s="12">
        <v>0.806091012</v>
      </c>
      <c r="Y12" s="13">
        <v>9.9999999999999999E-56</v>
      </c>
      <c r="Z12" s="83"/>
      <c r="AA12" s="36">
        <f t="shared" si="0"/>
        <v>1.1624576682826686E-3</v>
      </c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9"/>
      <c r="AN12" s="67">
        <f t="shared" si="1"/>
        <v>0.403045506</v>
      </c>
      <c r="AO12" s="65">
        <f t="shared" si="2"/>
        <v>554.74949944000002</v>
      </c>
      <c r="AP12" s="64">
        <f t="shared" si="3"/>
        <v>0.201522753</v>
      </c>
      <c r="AQ12" s="65">
        <f t="shared" si="4"/>
        <v>624.09318687000007</v>
      </c>
      <c r="AR12" s="8"/>
      <c r="AS12" s="8"/>
      <c r="AT12" s="8"/>
      <c r="AU12" s="8"/>
      <c r="AV12" s="8"/>
      <c r="AW12" s="8"/>
      <c r="AX12" s="8"/>
      <c r="AY12" s="8"/>
      <c r="AZ12" s="9"/>
      <c r="BA12" s="7"/>
      <c r="BB12" s="12"/>
      <c r="BC12" s="11"/>
      <c r="BD12" s="8"/>
      <c r="BE12" s="8"/>
      <c r="BF12" s="8"/>
      <c r="BG12" s="8"/>
      <c r="BH12" s="8"/>
      <c r="BI12" s="8"/>
      <c r="BJ12" s="8"/>
      <c r="BK12" s="8"/>
      <c r="BL12" s="9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</row>
    <row r="13" spans="2:90" x14ac:dyDescent="0.25">
      <c r="B13" s="77"/>
      <c r="C13" s="7"/>
      <c r="D13" s="8"/>
      <c r="E13" s="20" t="s">
        <v>11</v>
      </c>
      <c r="F13" s="84">
        <f>F8/120+4</f>
        <v>7.8083333333333336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78"/>
      <c r="S13" s="17"/>
      <c r="T13" s="10">
        <v>693.46479299999999</v>
      </c>
      <c r="U13" s="11">
        <v>693.46479299999999</v>
      </c>
      <c r="V13" s="11">
        <v>3.5600000000000001E-52</v>
      </c>
      <c r="W13" s="12">
        <v>0.80613899700000002</v>
      </c>
      <c r="X13" s="12">
        <v>0.80613899700000002</v>
      </c>
      <c r="Y13" s="13">
        <v>1E-54</v>
      </c>
      <c r="Z13" s="83"/>
      <c r="AA13" s="36">
        <f t="shared" si="0"/>
        <v>1.1624800640744281E-3</v>
      </c>
      <c r="AB13" s="8"/>
      <c r="AC13" s="8"/>
      <c r="AD13" s="8"/>
      <c r="AE13" s="8"/>
      <c r="AF13" s="8"/>
      <c r="AG13" s="8"/>
      <c r="AH13" s="38"/>
      <c r="AI13" s="39" t="s">
        <v>31</v>
      </c>
      <c r="AJ13" s="39"/>
      <c r="AK13" s="18"/>
      <c r="AL13" s="2"/>
      <c r="AM13" s="9"/>
      <c r="AN13" s="67">
        <f t="shared" si="1"/>
        <v>0.40306949850000001</v>
      </c>
      <c r="AO13" s="65">
        <f t="shared" si="2"/>
        <v>554.77183439999999</v>
      </c>
      <c r="AP13" s="64">
        <f t="shared" si="3"/>
        <v>0.20153474925000001</v>
      </c>
      <c r="AQ13" s="65">
        <f t="shared" si="4"/>
        <v>624.11831370000004</v>
      </c>
      <c r="AR13" s="8"/>
      <c r="AS13" s="8"/>
      <c r="AT13" s="8"/>
      <c r="AU13" s="8"/>
      <c r="AV13" s="8"/>
      <c r="AW13" s="8"/>
      <c r="AX13" s="8"/>
      <c r="AY13" s="8"/>
      <c r="AZ13" s="9"/>
      <c r="BA13" s="7"/>
      <c r="BB13" s="12"/>
      <c r="BC13" s="11"/>
      <c r="BD13" s="8"/>
      <c r="BE13" s="8"/>
      <c r="BF13" s="8"/>
      <c r="BG13" s="8"/>
      <c r="BH13" s="8"/>
      <c r="BI13" s="8"/>
      <c r="BJ13" s="8"/>
      <c r="BK13" s="8"/>
      <c r="BL13" s="9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</row>
    <row r="14" spans="2:90" ht="15.75" x14ac:dyDescent="0.3">
      <c r="B14" s="77"/>
      <c r="C14" s="7"/>
      <c r="D14" s="8"/>
      <c r="E14" s="20" t="s">
        <v>19</v>
      </c>
      <c r="F14" s="28">
        <v>2050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78"/>
      <c r="S14" s="17"/>
      <c r="T14" s="10">
        <v>693.49321680000003</v>
      </c>
      <c r="U14" s="11">
        <v>693.49321680000003</v>
      </c>
      <c r="V14" s="11">
        <v>3.5599999999999998E-51</v>
      </c>
      <c r="W14" s="12">
        <v>0.80618785299999995</v>
      </c>
      <c r="X14" s="12">
        <v>0.80618785299999995</v>
      </c>
      <c r="Y14" s="13">
        <v>1E-53</v>
      </c>
      <c r="Z14" s="83"/>
      <c r="AA14" s="36">
        <f>W14/T14</f>
        <v>1.1625028673243685E-3</v>
      </c>
      <c r="AB14" s="8"/>
      <c r="AC14" s="8"/>
      <c r="AD14" s="8"/>
      <c r="AE14" s="8"/>
      <c r="AF14" s="8"/>
      <c r="AG14" s="8"/>
      <c r="AH14" s="40"/>
      <c r="AI14" s="34" t="s">
        <v>32</v>
      </c>
      <c r="AJ14" s="41">
        <v>4.0099999999999999E-4</v>
      </c>
      <c r="AK14" s="18" t="s">
        <v>38</v>
      </c>
      <c r="AL14" s="2"/>
      <c r="AM14" s="9"/>
      <c r="AN14" s="67">
        <f t="shared" si="1"/>
        <v>0.40309392649999998</v>
      </c>
      <c r="AO14" s="65">
        <f t="shared" si="2"/>
        <v>554.79457344000002</v>
      </c>
      <c r="AP14" s="64">
        <f t="shared" si="3"/>
        <v>0.20154696324999999</v>
      </c>
      <c r="AQ14" s="65">
        <f t="shared" si="4"/>
        <v>624.14389512000002</v>
      </c>
      <c r="AR14" s="8"/>
      <c r="AS14" s="8"/>
      <c r="AT14" s="8"/>
      <c r="AU14" s="8"/>
      <c r="AV14" s="8"/>
      <c r="AW14" s="8"/>
      <c r="AX14" s="8"/>
      <c r="AZ14" s="9"/>
      <c r="BA14" s="7"/>
      <c r="BB14" s="12"/>
      <c r="BC14" s="11"/>
      <c r="BD14" s="8"/>
      <c r="BE14" s="8"/>
      <c r="BF14" s="8"/>
      <c r="BG14" s="8"/>
      <c r="BH14" s="8"/>
      <c r="BI14" s="8"/>
      <c r="BJ14" s="8"/>
      <c r="BK14" s="8"/>
      <c r="BL14" s="9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</row>
    <row r="15" spans="2:90" x14ac:dyDescent="0.25">
      <c r="B15" s="77"/>
      <c r="C15" s="7"/>
      <c r="D15" s="8"/>
      <c r="E15" s="23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78"/>
      <c r="S15" s="17"/>
      <c r="T15" s="10">
        <v>693.52227310000001</v>
      </c>
      <c r="U15" s="11">
        <v>693.52227310000001</v>
      </c>
      <c r="V15" s="11">
        <v>3.5600000000000001E-50</v>
      </c>
      <c r="W15" s="12">
        <v>0.80623779699999998</v>
      </c>
      <c r="X15" s="12">
        <v>0.80623779699999998</v>
      </c>
      <c r="Y15" s="13">
        <v>1E-52</v>
      </c>
      <c r="Z15" s="83"/>
      <c r="AA15" s="36">
        <f t="shared" si="0"/>
        <v>1.1625261772720994E-3</v>
      </c>
      <c r="AB15" s="8"/>
      <c r="AC15" s="8"/>
      <c r="AD15" s="8"/>
      <c r="AE15" s="8"/>
      <c r="AF15" s="8"/>
      <c r="AG15" s="8"/>
      <c r="AH15" s="18"/>
      <c r="AI15" s="18"/>
      <c r="AJ15" s="18"/>
      <c r="AK15" s="18"/>
      <c r="AL15" s="2"/>
      <c r="AM15" s="9"/>
      <c r="AN15" s="67">
        <f t="shared" si="1"/>
        <v>0.40311889849999999</v>
      </c>
      <c r="AO15" s="65">
        <f t="shared" si="2"/>
        <v>554.81781848000003</v>
      </c>
      <c r="AP15" s="64">
        <f t="shared" si="3"/>
        <v>0.20155944924999999</v>
      </c>
      <c r="AQ15" s="65">
        <f t="shared" si="4"/>
        <v>624.17004579000002</v>
      </c>
      <c r="AR15" s="8"/>
      <c r="AS15" s="8"/>
      <c r="AT15" s="8"/>
      <c r="AU15" s="8"/>
      <c r="AV15" s="8"/>
      <c r="AW15" s="8"/>
      <c r="AX15" s="8"/>
      <c r="AY15" s="8"/>
      <c r="AZ15" s="9"/>
      <c r="BA15" s="7"/>
      <c r="BB15" s="12"/>
      <c r="BC15" s="11"/>
      <c r="BD15" s="8"/>
      <c r="BE15" s="8"/>
      <c r="BF15" s="8"/>
      <c r="BG15" s="8"/>
      <c r="BH15" s="8"/>
      <c r="BI15" s="8"/>
      <c r="BJ15" s="8"/>
      <c r="BK15" s="8"/>
      <c r="BL15" s="9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</row>
    <row r="16" spans="2:90" x14ac:dyDescent="0.25">
      <c r="B16" s="77"/>
      <c r="C16" s="30"/>
      <c r="D16" s="8" t="s">
        <v>12</v>
      </c>
      <c r="E16" s="23" t="s">
        <v>13</v>
      </c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78"/>
      <c r="S16" s="17"/>
      <c r="T16" s="10">
        <v>693.55212340000003</v>
      </c>
      <c r="U16" s="11">
        <v>693.55212340000003</v>
      </c>
      <c r="V16" s="11">
        <v>3.5600000000000001E-49</v>
      </c>
      <c r="W16" s="12">
        <v>0.80628910799999998</v>
      </c>
      <c r="X16" s="12">
        <v>0.80628910799999998</v>
      </c>
      <c r="Y16" s="13">
        <v>1E-51</v>
      </c>
      <c r="Z16" s="83"/>
      <c r="AA16" s="36">
        <f t="shared" si="0"/>
        <v>1.162550125356591E-3</v>
      </c>
      <c r="AB16" s="8"/>
      <c r="AC16" s="8"/>
      <c r="AD16" s="8"/>
      <c r="AE16" s="8"/>
      <c r="AF16" s="8"/>
      <c r="AG16" s="8"/>
      <c r="AH16" s="8"/>
      <c r="AI16" s="42" t="s">
        <v>34</v>
      </c>
      <c r="AJ16" s="43">
        <v>68</v>
      </c>
      <c r="AK16" s="18"/>
      <c r="AL16" s="2"/>
      <c r="AM16" s="9"/>
      <c r="AN16" s="67">
        <f t="shared" si="1"/>
        <v>0.40314455399999999</v>
      </c>
      <c r="AO16" s="65">
        <f t="shared" si="2"/>
        <v>554.84169872000007</v>
      </c>
      <c r="AP16" s="64">
        <f t="shared" si="3"/>
        <v>0.20157227699999999</v>
      </c>
      <c r="AQ16" s="65">
        <f t="shared" si="4"/>
        <v>624.19691106000005</v>
      </c>
      <c r="AR16" s="8"/>
      <c r="AS16" s="8"/>
      <c r="AT16" s="8"/>
      <c r="AU16" s="8"/>
      <c r="AV16" s="8"/>
      <c r="AW16" s="8"/>
      <c r="AX16" s="8"/>
      <c r="AY16" s="8"/>
      <c r="AZ16" s="9"/>
      <c r="BA16" s="7"/>
      <c r="BB16" s="12"/>
      <c r="BC16" s="11"/>
      <c r="BD16" s="8"/>
      <c r="BE16" s="8"/>
      <c r="BF16" s="8"/>
      <c r="BG16" s="8"/>
      <c r="BH16" s="8"/>
      <c r="BI16" s="8"/>
      <c r="BJ16" s="8"/>
      <c r="BK16" s="8"/>
      <c r="BL16" s="9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</row>
    <row r="17" spans="2:90" x14ac:dyDescent="0.25">
      <c r="B17" s="77"/>
      <c r="C17" s="30"/>
      <c r="D17" s="8" t="s">
        <v>14</v>
      </c>
      <c r="E17" s="23" t="s">
        <v>15</v>
      </c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78"/>
      <c r="S17" s="17"/>
      <c r="T17" s="10">
        <v>693.58297300000004</v>
      </c>
      <c r="U17" s="11">
        <v>693.58297300000004</v>
      </c>
      <c r="V17" s="11">
        <v>3.5600000000000003E-48</v>
      </c>
      <c r="W17" s="12">
        <v>0.80634213899999996</v>
      </c>
      <c r="X17" s="12">
        <v>0.80634213899999996</v>
      </c>
      <c r="Y17" s="13">
        <v>1E-50</v>
      </c>
      <c r="Z17" s="83"/>
      <c r="AA17" s="36">
        <f t="shared" si="0"/>
        <v>1.1625748762433934E-3</v>
      </c>
      <c r="AB17" s="8"/>
      <c r="AC17" s="18"/>
      <c r="AD17" s="18"/>
      <c r="AE17" s="35"/>
      <c r="AF17" s="44"/>
      <c r="AG17" s="44"/>
      <c r="AH17" s="29"/>
      <c r="AI17" s="45" t="s">
        <v>33</v>
      </c>
      <c r="AJ17" s="46">
        <f>1/AJ14</f>
        <v>2493.7655860349128</v>
      </c>
      <c r="AK17" s="18"/>
      <c r="AL17" s="2"/>
      <c r="AM17" s="9"/>
      <c r="AN17" s="67">
        <f t="shared" si="1"/>
        <v>0.40317106949999998</v>
      </c>
      <c r="AO17" s="65">
        <f t="shared" si="2"/>
        <v>554.86637840000003</v>
      </c>
      <c r="AP17" s="64">
        <f t="shared" si="3"/>
        <v>0.20158553474999999</v>
      </c>
      <c r="AQ17" s="65">
        <f t="shared" si="4"/>
        <v>624.22467570000003</v>
      </c>
      <c r="AR17" s="8"/>
      <c r="AS17" s="8"/>
      <c r="AT17" s="8"/>
      <c r="AU17" s="8"/>
      <c r="AV17" s="8"/>
      <c r="AW17" s="8"/>
      <c r="AX17" s="8"/>
      <c r="AY17" s="8"/>
      <c r="AZ17" s="9"/>
      <c r="BA17" s="7"/>
      <c r="BB17" s="12"/>
      <c r="BC17" s="11"/>
      <c r="BD17" s="8"/>
      <c r="BE17" s="8"/>
      <c r="BF17" s="8"/>
      <c r="BG17" s="8"/>
      <c r="BH17" s="8"/>
      <c r="BI17" s="8"/>
      <c r="BJ17" s="8"/>
      <c r="BK17" s="8"/>
      <c r="BL17" s="9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2:90" x14ac:dyDescent="0.25">
      <c r="B18" s="77"/>
      <c r="C18" s="30"/>
      <c r="D18" s="12">
        <f>F13</f>
        <v>7.8083333333333336</v>
      </c>
      <c r="E18" s="23">
        <v>0</v>
      </c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78"/>
      <c r="S18" s="17"/>
      <c r="T18" s="10">
        <v>693.61508049999998</v>
      </c>
      <c r="U18" s="11">
        <v>693.61508049999998</v>
      </c>
      <c r="V18" s="11">
        <v>3.5600000000000001E-47</v>
      </c>
      <c r="W18" s="12">
        <v>0.80639733400000002</v>
      </c>
      <c r="X18" s="12">
        <v>0.80639733400000002</v>
      </c>
      <c r="Y18" s="13">
        <v>9.9999999999999994E-50</v>
      </c>
      <c r="Z18" s="83"/>
      <c r="AA18" s="36">
        <f t="shared" si="0"/>
        <v>1.1626006363914402E-3</v>
      </c>
      <c r="AB18" s="8"/>
      <c r="AC18" s="18"/>
      <c r="AD18" s="18"/>
      <c r="AE18" s="35"/>
      <c r="AF18" s="44"/>
      <c r="AG18" s="44"/>
      <c r="AH18" s="29"/>
      <c r="AI18" s="47"/>
      <c r="AJ18" s="48"/>
      <c r="AK18" s="18"/>
      <c r="AL18" s="2"/>
      <c r="AM18" s="9"/>
      <c r="AN18" s="67">
        <f t="shared" si="1"/>
        <v>0.40319866700000001</v>
      </c>
      <c r="AO18" s="65">
        <f t="shared" si="2"/>
        <v>554.89206439999998</v>
      </c>
      <c r="AP18" s="64">
        <f t="shared" si="3"/>
        <v>0.20159933350000001</v>
      </c>
      <c r="AQ18" s="65">
        <f t="shared" si="4"/>
        <v>624.25357244999998</v>
      </c>
      <c r="AR18" s="8"/>
      <c r="AS18" s="8"/>
      <c r="AT18" s="8"/>
      <c r="AU18" s="8"/>
      <c r="AV18" s="8"/>
      <c r="AW18" s="8"/>
      <c r="AX18" s="8"/>
      <c r="AY18" s="8"/>
      <c r="AZ18" s="9"/>
      <c r="BA18" s="7"/>
      <c r="BB18" s="12"/>
      <c r="BC18" s="11"/>
      <c r="BD18" s="8"/>
      <c r="BE18" s="8"/>
      <c r="BF18" s="8"/>
      <c r="BG18" s="8"/>
      <c r="BH18" s="8"/>
      <c r="BI18" s="8"/>
      <c r="BJ18" s="8"/>
      <c r="BK18" s="8"/>
      <c r="BL18" s="9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</row>
    <row r="19" spans="2:90" x14ac:dyDescent="0.25">
      <c r="B19" s="77"/>
      <c r="C19" s="30"/>
      <c r="D19" s="115">
        <f>+D18+F14*(F9*1000)/(F12*10^6)</f>
        <v>12.773190025331848</v>
      </c>
      <c r="E19" s="129">
        <f>F14</f>
        <v>2050</v>
      </c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78"/>
      <c r="S19" s="17"/>
      <c r="T19" s="10">
        <v>693.64877100000001</v>
      </c>
      <c r="U19" s="11">
        <v>693.64877100000001</v>
      </c>
      <c r="V19" s="11">
        <v>3.5599999999999998E-46</v>
      </c>
      <c r="W19" s="12">
        <v>0.80645525299999998</v>
      </c>
      <c r="X19" s="12">
        <v>0.80645525299999998</v>
      </c>
      <c r="Y19" s="13">
        <v>9.9999999999999997E-49</v>
      </c>
      <c r="Z19" s="83"/>
      <c r="AA19" s="36">
        <f t="shared" si="0"/>
        <v>1.1626276679440697E-3</v>
      </c>
      <c r="AB19" s="8"/>
      <c r="AC19" s="18"/>
      <c r="AD19" s="18"/>
      <c r="AE19" s="35"/>
      <c r="AF19" s="44"/>
      <c r="AG19" s="44"/>
      <c r="AH19" s="29"/>
      <c r="AI19" s="47"/>
      <c r="AJ19" s="48"/>
      <c r="AK19" s="18"/>
      <c r="AL19" s="2"/>
      <c r="AM19" s="9"/>
      <c r="AN19" s="67">
        <f t="shared" si="1"/>
        <v>0.40322762649999999</v>
      </c>
      <c r="AO19" s="65">
        <f t="shared" si="2"/>
        <v>554.91901680000001</v>
      </c>
      <c r="AP19" s="64">
        <f t="shared" si="3"/>
        <v>0.20161381325</v>
      </c>
      <c r="AQ19" s="65">
        <f t="shared" si="4"/>
        <v>624.28389390000007</v>
      </c>
      <c r="AR19" s="8"/>
      <c r="AS19" s="8"/>
      <c r="AT19" s="8"/>
      <c r="AU19" s="8"/>
      <c r="AV19" s="8"/>
      <c r="AW19" s="8"/>
      <c r="AX19" s="8"/>
      <c r="AY19" s="8"/>
      <c r="AZ19" s="9"/>
      <c r="BA19" s="7"/>
      <c r="BB19" s="12"/>
      <c r="BC19" s="11"/>
      <c r="BD19" s="8"/>
      <c r="BE19" s="8"/>
      <c r="BF19" s="8"/>
      <c r="BG19" s="8"/>
      <c r="BH19" s="8"/>
      <c r="BI19" s="8"/>
      <c r="BJ19" s="8"/>
      <c r="BK19" s="8"/>
      <c r="BL19" s="9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2:90" x14ac:dyDescent="0.25">
      <c r="B20" s="77"/>
      <c r="C20" s="25"/>
      <c r="D20" s="26"/>
      <c r="E20" s="26"/>
      <c r="F20" s="27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78"/>
      <c r="S20" s="17"/>
      <c r="T20" s="10">
        <v>693.68444969999996</v>
      </c>
      <c r="U20" s="11">
        <v>693.68444969999996</v>
      </c>
      <c r="V20" s="11">
        <v>3.5599999999999998E-45</v>
      </c>
      <c r="W20" s="12">
        <v>0.80651659200000003</v>
      </c>
      <c r="X20" s="12">
        <v>0.80651659200000003</v>
      </c>
      <c r="Y20" s="13">
        <v>9.9999999999999997E-48</v>
      </c>
      <c r="Z20" s="83"/>
      <c r="AA20" s="36">
        <f t="shared" si="0"/>
        <v>1.1626562947299698E-3</v>
      </c>
      <c r="AB20" s="8"/>
      <c r="AC20" s="18"/>
      <c r="AD20" s="18"/>
      <c r="AE20" s="35"/>
      <c r="AF20" s="49"/>
      <c r="AG20" s="44"/>
      <c r="AH20" s="50"/>
      <c r="AI20" s="50"/>
      <c r="AJ20" s="18"/>
      <c r="AK20" s="18"/>
      <c r="AL20" s="2"/>
      <c r="AM20" s="9"/>
      <c r="AN20" s="67">
        <f t="shared" si="1"/>
        <v>0.40325829600000002</v>
      </c>
      <c r="AO20" s="65">
        <f t="shared" si="2"/>
        <v>554.94755975999999</v>
      </c>
      <c r="AP20" s="64">
        <f t="shared" si="3"/>
        <v>0.20162914800000001</v>
      </c>
      <c r="AQ20" s="65">
        <f t="shared" si="4"/>
        <v>624.31600473000003</v>
      </c>
      <c r="AR20" s="8"/>
      <c r="AS20" s="8"/>
      <c r="AT20" s="8"/>
      <c r="AU20" s="8"/>
      <c r="AV20" s="8"/>
      <c r="AW20" s="8"/>
      <c r="AX20" s="8"/>
      <c r="AY20" s="8"/>
      <c r="AZ20" s="9"/>
      <c r="BA20" s="7"/>
      <c r="BB20" s="12"/>
      <c r="BC20" s="11"/>
      <c r="BD20" s="8"/>
      <c r="BE20" s="8"/>
      <c r="BF20" s="8"/>
      <c r="BG20" s="8"/>
      <c r="BH20" s="8"/>
      <c r="BI20" s="8"/>
      <c r="BJ20" s="8"/>
      <c r="BK20" s="8"/>
      <c r="BL20" s="9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2:90" x14ac:dyDescent="0.25">
      <c r="B21" s="7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78"/>
      <c r="S21" s="17"/>
      <c r="T21" s="10">
        <v>693.72261700000001</v>
      </c>
      <c r="U21" s="11">
        <v>693.72261700000001</v>
      </c>
      <c r="V21" s="11">
        <v>3.5600000000000001E-44</v>
      </c>
      <c r="W21" s="12">
        <v>0.80658221299999999</v>
      </c>
      <c r="X21" s="12">
        <v>0.80658221299999999</v>
      </c>
      <c r="Y21" s="13">
        <v>1E-46</v>
      </c>
      <c r="Z21" s="83"/>
      <c r="AA21" s="36">
        <f t="shared" si="0"/>
        <v>1.1626869201526984E-3</v>
      </c>
      <c r="AB21" s="8"/>
      <c r="AC21" s="18"/>
      <c r="AD21" s="18"/>
      <c r="AE21" s="35"/>
      <c r="AF21" s="44"/>
      <c r="AG21" s="44"/>
      <c r="AH21" s="50"/>
      <c r="AI21" s="50"/>
      <c r="AJ21" s="18"/>
      <c r="AK21" s="18"/>
      <c r="AL21" s="2"/>
      <c r="AM21" s="9"/>
      <c r="AN21" s="67">
        <f t="shared" si="1"/>
        <v>0.4032911065</v>
      </c>
      <c r="AO21" s="65">
        <f t="shared" si="2"/>
        <v>554.97809360000008</v>
      </c>
      <c r="AP21" s="64">
        <f t="shared" si="3"/>
        <v>0.20164555325</v>
      </c>
      <c r="AQ21" s="65">
        <f t="shared" si="4"/>
        <v>624.35035530000005</v>
      </c>
      <c r="AR21" s="8"/>
      <c r="AS21" s="8"/>
      <c r="AT21" s="8"/>
      <c r="AU21" s="8"/>
      <c r="AV21" s="8"/>
      <c r="AW21" s="8"/>
      <c r="AX21" s="8"/>
      <c r="AY21" s="8"/>
      <c r="AZ21" s="9"/>
      <c r="BA21" s="7"/>
      <c r="BB21" s="12"/>
      <c r="BC21" s="11"/>
      <c r="BD21" s="8"/>
      <c r="BE21" s="8"/>
      <c r="BF21" s="8"/>
      <c r="BG21" s="8"/>
      <c r="BH21" s="8"/>
      <c r="BI21" s="8"/>
      <c r="BJ21" s="8"/>
      <c r="BK21" s="8"/>
      <c r="BL21" s="9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2:90" x14ac:dyDescent="0.25">
      <c r="B22" s="77"/>
      <c r="C22" s="119"/>
      <c r="D22" s="54" t="s">
        <v>45</v>
      </c>
      <c r="E22" s="16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78"/>
      <c r="S22" s="17"/>
      <c r="T22" s="10">
        <v>693.76388440000005</v>
      </c>
      <c r="U22" s="11">
        <v>693.76388440000005</v>
      </c>
      <c r="V22" s="11">
        <v>3.5599999999999998E-43</v>
      </c>
      <c r="W22" s="12">
        <v>0.80665316799999998</v>
      </c>
      <c r="X22" s="12">
        <v>0.80665316799999998</v>
      </c>
      <c r="Y22" s="13">
        <v>9.9999999999999998E-46</v>
      </c>
      <c r="Z22" s="83"/>
      <c r="AA22" s="36">
        <f t="shared" si="0"/>
        <v>1.162720035070191E-3</v>
      </c>
      <c r="AB22" s="8"/>
      <c r="AC22" s="18"/>
      <c r="AD22" s="18"/>
      <c r="AE22" s="35"/>
      <c r="AF22" s="44"/>
      <c r="AG22" s="44"/>
      <c r="AH22" s="11"/>
      <c r="AI22" s="51"/>
      <c r="AJ22" s="51"/>
      <c r="AK22" s="51"/>
      <c r="AL22" s="8"/>
      <c r="AM22" s="9"/>
      <c r="AN22" s="67">
        <f t="shared" si="1"/>
        <v>0.40332658399999999</v>
      </c>
      <c r="AO22" s="65">
        <f t="shared" si="2"/>
        <v>555.01110752000011</v>
      </c>
      <c r="AP22" s="64">
        <f t="shared" si="3"/>
        <v>0.20166329199999999</v>
      </c>
      <c r="AQ22" s="65">
        <f t="shared" si="4"/>
        <v>624.38749596000002</v>
      </c>
      <c r="AS22" s="8"/>
      <c r="AT22" s="8"/>
      <c r="AW22" s="8"/>
      <c r="AX22" s="8"/>
      <c r="AY22" s="8"/>
      <c r="AZ22" s="9"/>
      <c r="BA22" s="7"/>
      <c r="BB22" s="12"/>
      <c r="BC22" s="11"/>
      <c r="BD22" s="8"/>
      <c r="BE22" s="8"/>
      <c r="BF22" s="8"/>
      <c r="BG22" s="8"/>
      <c r="BH22" s="8"/>
      <c r="BI22" s="8"/>
      <c r="BJ22" s="8"/>
      <c r="BK22" s="8"/>
      <c r="BL22" s="9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2:90" x14ac:dyDescent="0.25">
      <c r="B23" s="77"/>
      <c r="C23" s="7"/>
      <c r="D23" s="8" t="s">
        <v>12</v>
      </c>
      <c r="E23" s="9" t="s">
        <v>43</v>
      </c>
      <c r="F23" s="1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78"/>
      <c r="S23" s="17"/>
      <c r="T23" s="10">
        <v>693.80898760000002</v>
      </c>
      <c r="U23" s="11">
        <v>693.80898760000002</v>
      </c>
      <c r="V23" s="11">
        <v>3.5600000000000001E-42</v>
      </c>
      <c r="W23" s="12">
        <v>0.80673072199999996</v>
      </c>
      <c r="X23" s="12">
        <v>0.80673072199999996</v>
      </c>
      <c r="Y23" s="13">
        <v>9.9999999999999995E-45</v>
      </c>
      <c r="Z23" s="83"/>
      <c r="AA23" s="36">
        <f t="shared" si="0"/>
        <v>1.1627562289018695E-3</v>
      </c>
      <c r="AB23" s="8"/>
      <c r="AC23" s="8"/>
      <c r="AD23" s="18"/>
      <c r="AE23" s="35"/>
      <c r="AF23" s="49"/>
      <c r="AG23" s="44"/>
      <c r="AH23" s="52"/>
      <c r="AI23" s="44"/>
      <c r="AJ23" s="44"/>
      <c r="AK23" s="44"/>
      <c r="AL23" s="8"/>
      <c r="AM23" s="9"/>
      <c r="AN23" s="67">
        <f t="shared" si="1"/>
        <v>0.40336536099999998</v>
      </c>
      <c r="AO23" s="65">
        <f t="shared" si="2"/>
        <v>555.04719008000006</v>
      </c>
      <c r="AP23" s="64">
        <f t="shared" si="3"/>
        <v>0.20168268049999999</v>
      </c>
      <c r="AQ23" s="65">
        <f t="shared" si="4"/>
        <v>624.42808883999999</v>
      </c>
      <c r="AR23" s="17"/>
      <c r="AU23" s="17"/>
      <c r="AV23" s="17"/>
      <c r="AW23" s="17"/>
      <c r="AX23" s="17"/>
      <c r="AY23" s="17"/>
      <c r="AZ23" s="9"/>
      <c r="BA23" s="7"/>
      <c r="BB23" s="12"/>
      <c r="BC23" s="11"/>
      <c r="BD23" s="8"/>
      <c r="BE23" s="8"/>
      <c r="BF23" s="8"/>
      <c r="BG23" s="8"/>
      <c r="BH23" s="8"/>
      <c r="BI23" s="8"/>
      <c r="BJ23" s="8"/>
      <c r="BK23" s="8"/>
      <c r="BL23" s="9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2:90" x14ac:dyDescent="0.25">
      <c r="B24" s="77"/>
      <c r="C24" s="30"/>
      <c r="D24" s="40" t="s">
        <v>14</v>
      </c>
      <c r="E24" s="9" t="s">
        <v>15</v>
      </c>
      <c r="F24" s="1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78"/>
      <c r="S24" s="17"/>
      <c r="T24" s="10">
        <v>693.85879609999995</v>
      </c>
      <c r="U24" s="11">
        <v>693.85879609999995</v>
      </c>
      <c r="V24" s="11">
        <v>3.5599999999999998E-41</v>
      </c>
      <c r="W24" s="12">
        <v>0.806816372</v>
      </c>
      <c r="X24" s="12">
        <v>0.806816372</v>
      </c>
      <c r="Y24" s="13">
        <v>1.0000000000000001E-43</v>
      </c>
      <c r="Z24" s="83"/>
      <c r="AA24" s="36">
        <f t="shared" si="0"/>
        <v>1.1627962008046958E-3</v>
      </c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9"/>
      <c r="AN24" s="67">
        <f t="shared" si="1"/>
        <v>0.403408186</v>
      </c>
      <c r="AO24" s="65">
        <f t="shared" si="2"/>
        <v>555.08703688000003</v>
      </c>
      <c r="AP24" s="64">
        <f t="shared" si="3"/>
        <v>0.201704093</v>
      </c>
      <c r="AQ24" s="65">
        <f t="shared" si="4"/>
        <v>624.47291648999999</v>
      </c>
      <c r="AR24" s="17"/>
      <c r="AS24" s="17"/>
      <c r="AT24" s="17"/>
      <c r="AU24" s="17"/>
      <c r="AV24" s="17"/>
      <c r="AW24" s="17"/>
      <c r="AX24" s="17"/>
      <c r="AY24" s="17"/>
      <c r="AZ24" s="9"/>
      <c r="BA24" s="7"/>
      <c r="BB24" s="12"/>
      <c r="BC24" s="11"/>
      <c r="BD24" s="8"/>
      <c r="BE24" s="8"/>
      <c r="BF24" s="8"/>
      <c r="BG24" s="8"/>
      <c r="BH24" s="8"/>
      <c r="BI24" s="8"/>
      <c r="BJ24" s="8"/>
      <c r="BK24" s="8"/>
      <c r="BL24" s="9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2:90" x14ac:dyDescent="0.25">
      <c r="B25" s="77"/>
      <c r="C25" s="55" t="s">
        <v>41</v>
      </c>
      <c r="D25" s="12">
        <f>W125</f>
        <v>45.520805969999998</v>
      </c>
      <c r="E25" s="56">
        <f>T125</f>
        <v>2354.5728079999999</v>
      </c>
      <c r="F25" s="1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78"/>
      <c r="S25" s="17"/>
      <c r="T25" s="10">
        <v>693.91431379999995</v>
      </c>
      <c r="U25" s="11">
        <v>693.91431379999995</v>
      </c>
      <c r="V25" s="11">
        <v>3.56E-40</v>
      </c>
      <c r="W25" s="12">
        <v>0.80691184500000002</v>
      </c>
      <c r="X25" s="12">
        <v>0.80691184500000002</v>
      </c>
      <c r="Y25" s="13">
        <v>1E-42</v>
      </c>
      <c r="Z25" s="83"/>
      <c r="AA25" s="36">
        <f t="shared" si="0"/>
        <v>1.1628407556276007E-3</v>
      </c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9"/>
      <c r="AN25" s="67">
        <f t="shared" si="1"/>
        <v>0.40345592250000001</v>
      </c>
      <c r="AO25" s="65">
        <f t="shared" si="2"/>
        <v>555.13145104</v>
      </c>
      <c r="AP25" s="64">
        <f t="shared" si="3"/>
        <v>0.20172796125</v>
      </c>
      <c r="AQ25" s="65">
        <f t="shared" si="4"/>
        <v>624.52288241999997</v>
      </c>
      <c r="AR25" s="17"/>
      <c r="AS25" s="17"/>
      <c r="AT25" s="17"/>
      <c r="AU25" s="17"/>
      <c r="AV25" s="17"/>
      <c r="AW25" s="17"/>
      <c r="AX25" s="17"/>
      <c r="AY25" s="17"/>
      <c r="AZ25" s="9"/>
      <c r="BA25" s="7"/>
      <c r="BB25" s="12"/>
      <c r="BC25" s="11">
        <f t="shared" ref="BC25:BC88" si="5">LOG(T25)</f>
        <v>2.841305846043733</v>
      </c>
      <c r="BD25" s="8"/>
      <c r="BE25" s="8"/>
      <c r="BF25" s="8"/>
      <c r="BG25" s="8"/>
      <c r="BH25" s="8"/>
      <c r="BI25" s="8"/>
      <c r="BJ25" s="8"/>
      <c r="BK25" s="8"/>
      <c r="BL25" s="9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2:90" x14ac:dyDescent="0.25">
      <c r="B26" s="77"/>
      <c r="C26" s="55" t="s">
        <v>42</v>
      </c>
      <c r="D26" s="12">
        <f>W130</f>
        <v>50.548960510000001</v>
      </c>
      <c r="E26" s="56">
        <f>T130</f>
        <v>2365.8780790000001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78"/>
      <c r="S26" s="17"/>
      <c r="T26" s="10">
        <v>693.97666679999998</v>
      </c>
      <c r="U26" s="11">
        <v>693.97666679999998</v>
      </c>
      <c r="V26" s="11">
        <v>3.5599999999999998E-39</v>
      </c>
      <c r="W26" s="12">
        <v>0.80701908099999997</v>
      </c>
      <c r="X26" s="12">
        <v>0.80701908099999997</v>
      </c>
      <c r="Y26" s="13">
        <v>1E-41</v>
      </c>
      <c r="Z26" s="83"/>
      <c r="AA26" s="36">
        <f t="shared" si="0"/>
        <v>1.1628907996593756E-3</v>
      </c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9"/>
      <c r="AN26" s="67">
        <f t="shared" si="1"/>
        <v>0.40350954049999999</v>
      </c>
      <c r="AO26" s="65">
        <f t="shared" si="2"/>
        <v>555.18133344</v>
      </c>
      <c r="AP26" s="64">
        <f t="shared" si="3"/>
        <v>0.20175477024999999</v>
      </c>
      <c r="AQ26" s="65">
        <f t="shared" si="4"/>
        <v>624.57900012000005</v>
      </c>
      <c r="AR26" s="17"/>
      <c r="AS26" s="17"/>
      <c r="AT26" s="17"/>
      <c r="AU26" s="17"/>
      <c r="AV26" s="17"/>
      <c r="AW26" s="17"/>
      <c r="AX26" s="17"/>
      <c r="AY26" s="17"/>
      <c r="AZ26" s="9"/>
      <c r="BA26" s="7"/>
      <c r="BB26" s="12"/>
      <c r="BC26" s="11">
        <f t="shared" si="5"/>
        <v>2.8413448686531844</v>
      </c>
      <c r="BD26" s="8"/>
      <c r="BE26" s="8"/>
      <c r="BF26" s="8"/>
      <c r="BG26" s="8"/>
      <c r="BH26" s="8"/>
      <c r="BI26" s="8"/>
      <c r="BJ26" s="8"/>
      <c r="BK26" s="8"/>
      <c r="BL26" s="9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2:90" x14ac:dyDescent="0.25">
      <c r="B27" s="77"/>
      <c r="C27" s="25"/>
      <c r="D27" s="57" t="s">
        <v>47</v>
      </c>
      <c r="E27" s="2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78"/>
      <c r="S27" s="17"/>
      <c r="T27" s="10">
        <v>694.04707299999995</v>
      </c>
      <c r="U27" s="11">
        <v>694.04707299999995</v>
      </c>
      <c r="V27" s="11">
        <v>3.5599999999999998E-38</v>
      </c>
      <c r="W27" s="12">
        <v>0.80714017699999996</v>
      </c>
      <c r="X27" s="12">
        <v>0.80714017699999996</v>
      </c>
      <c r="Y27" s="13">
        <v>9.9999999999999993E-41</v>
      </c>
      <c r="Z27" s="83"/>
      <c r="AA27" s="36">
        <f t="shared" si="0"/>
        <v>1.1629473106358017E-3</v>
      </c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9"/>
      <c r="AN27" s="67">
        <f t="shared" si="1"/>
        <v>0.40357008849999998</v>
      </c>
      <c r="AO27" s="65">
        <f t="shared" si="2"/>
        <v>555.23765839999999</v>
      </c>
      <c r="AP27" s="64">
        <f t="shared" si="3"/>
        <v>0.20178504424999999</v>
      </c>
      <c r="AQ27" s="65">
        <f t="shared" si="4"/>
        <v>624.64236570000003</v>
      </c>
      <c r="AR27" s="17"/>
      <c r="AS27" s="17"/>
      <c r="AT27" s="17"/>
      <c r="AU27" s="17"/>
      <c r="AV27" s="17"/>
      <c r="AW27" s="17"/>
      <c r="AX27" s="17"/>
      <c r="AY27" s="17"/>
      <c r="AZ27" s="9"/>
      <c r="BA27" s="7"/>
      <c r="BB27" s="12"/>
      <c r="BC27" s="11">
        <f t="shared" si="5"/>
        <v>2.8413889270122761</v>
      </c>
      <c r="BD27" s="8"/>
      <c r="BE27" s="8"/>
      <c r="BF27" s="8"/>
      <c r="BG27" s="8"/>
      <c r="BH27" s="8"/>
      <c r="BI27" s="8"/>
      <c r="BJ27" s="8"/>
      <c r="BK27" s="8"/>
      <c r="BL27" s="9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2:90" x14ac:dyDescent="0.25">
      <c r="B28" s="77"/>
      <c r="C28" s="8"/>
      <c r="D28" s="11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78"/>
      <c r="S28" s="17"/>
      <c r="T28" s="10">
        <v>694.56101860000001</v>
      </c>
      <c r="U28" s="11">
        <v>694.56101860000001</v>
      </c>
      <c r="V28" s="11">
        <v>3.5599999999999997E-33</v>
      </c>
      <c r="W28" s="12">
        <v>0.80802446800000005</v>
      </c>
      <c r="X28" s="12">
        <v>0.80802446800000005</v>
      </c>
      <c r="Y28" s="13">
        <v>1E-35</v>
      </c>
      <c r="Z28" s="83"/>
      <c r="AA28" s="36">
        <f t="shared" si="0"/>
        <v>1.1633599444274946E-3</v>
      </c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9"/>
      <c r="AN28" s="67">
        <f t="shared" si="1"/>
        <v>0.40401223400000003</v>
      </c>
      <c r="AO28" s="65">
        <f t="shared" si="2"/>
        <v>555.64881488000003</v>
      </c>
      <c r="AP28" s="64">
        <f t="shared" si="3"/>
        <v>0.20200611700000001</v>
      </c>
      <c r="AQ28" s="65">
        <f t="shared" si="4"/>
        <v>625.10491674000002</v>
      </c>
      <c r="AR28" s="17"/>
      <c r="AS28" s="17"/>
      <c r="AT28" s="17"/>
      <c r="AU28" s="17"/>
      <c r="AV28" s="17"/>
      <c r="AW28" s="17"/>
      <c r="AX28" s="17"/>
      <c r="AY28" s="17"/>
      <c r="AZ28" s="9"/>
      <c r="BA28" s="7"/>
      <c r="BB28" s="12"/>
      <c r="BC28" s="11">
        <f t="shared" si="5"/>
        <v>2.8417104054043731</v>
      </c>
      <c r="BD28" s="8"/>
      <c r="BE28" s="8"/>
      <c r="BF28" s="8"/>
      <c r="BG28" s="8"/>
      <c r="BH28" s="8"/>
      <c r="BI28" s="8"/>
      <c r="BJ28" s="8"/>
      <c r="BK28" s="8"/>
      <c r="BL28" s="9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2:90" x14ac:dyDescent="0.25">
      <c r="B29" s="77"/>
      <c r="C29" s="8"/>
      <c r="D29" s="118"/>
      <c r="E29" s="8"/>
      <c r="F29" s="8"/>
      <c r="G29" s="8"/>
      <c r="H29" s="18"/>
      <c r="I29" s="8"/>
      <c r="J29" s="8"/>
      <c r="K29" s="8"/>
      <c r="L29" s="8"/>
      <c r="M29" s="8"/>
      <c r="N29" s="8"/>
      <c r="O29" s="8"/>
      <c r="P29" s="8"/>
      <c r="Q29" s="8"/>
      <c r="R29" s="78"/>
      <c r="S29" s="17"/>
      <c r="T29" s="10">
        <v>695.39571709999996</v>
      </c>
      <c r="U29" s="11">
        <v>695.39571709999996</v>
      </c>
      <c r="V29" s="11">
        <v>3.5600000000000001E-28</v>
      </c>
      <c r="W29" s="12">
        <v>0.80946185299999995</v>
      </c>
      <c r="X29" s="12">
        <v>0.80946185299999995</v>
      </c>
      <c r="Y29" s="13">
        <v>1.0000000000000001E-30</v>
      </c>
      <c r="Z29" s="83"/>
      <c r="AA29" s="36">
        <f t="shared" si="0"/>
        <v>1.1640305413091823E-3</v>
      </c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9"/>
      <c r="AN29" s="67">
        <f t="shared" si="1"/>
        <v>0.40473092649999998</v>
      </c>
      <c r="AO29" s="65">
        <f t="shared" si="2"/>
        <v>556.31657368000003</v>
      </c>
      <c r="AP29" s="64">
        <f t="shared" si="3"/>
        <v>0.20236546324999999</v>
      </c>
      <c r="AQ29" s="65">
        <f t="shared" si="4"/>
        <v>625.85614538999994</v>
      </c>
      <c r="AR29" s="17"/>
      <c r="AS29" s="17"/>
      <c r="AT29" s="17"/>
      <c r="AU29" s="17"/>
      <c r="AV29" s="17"/>
      <c r="AW29" s="17"/>
      <c r="AX29" s="17"/>
      <c r="AY29" s="17"/>
      <c r="AZ29" s="9"/>
      <c r="BA29" s="7"/>
      <c r="BB29" s="12"/>
      <c r="BC29" s="11">
        <f t="shared" si="5"/>
        <v>2.8422320115621309</v>
      </c>
      <c r="BD29" s="8"/>
      <c r="BE29" s="8"/>
      <c r="BF29" s="8"/>
      <c r="BG29" s="8"/>
      <c r="BH29" s="8"/>
      <c r="BI29" s="8"/>
      <c r="BJ29" s="8"/>
      <c r="BK29" s="8"/>
      <c r="BL29" s="9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2:90" x14ac:dyDescent="0.25">
      <c r="B30" s="7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R30" s="78"/>
      <c r="S30" s="17"/>
      <c r="T30" s="10">
        <v>695.59830360000001</v>
      </c>
      <c r="U30" s="11">
        <v>695.59830360000001</v>
      </c>
      <c r="V30" s="11">
        <v>3.5600000000000003E-27</v>
      </c>
      <c r="W30" s="12">
        <v>0.80981094099999995</v>
      </c>
      <c r="X30" s="12">
        <v>0.80981094099999995</v>
      </c>
      <c r="Y30" s="13">
        <v>9.9999999999999994E-30</v>
      </c>
      <c r="Z30" s="83"/>
      <c r="AA30" s="36">
        <f t="shared" si="0"/>
        <v>1.1641933811639617E-3</v>
      </c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9"/>
      <c r="AN30" s="67">
        <f t="shared" si="1"/>
        <v>0.40490547049999998</v>
      </c>
      <c r="AO30" s="65">
        <f t="shared" si="2"/>
        <v>556.47864288000005</v>
      </c>
      <c r="AP30" s="64">
        <f t="shared" si="3"/>
        <v>0.20245273524999999</v>
      </c>
      <c r="AQ30" s="65">
        <f t="shared" si="4"/>
        <v>626.03847324000003</v>
      </c>
      <c r="AR30" s="17"/>
      <c r="AS30" s="17"/>
      <c r="AT30" s="17"/>
      <c r="AU30" s="17"/>
      <c r="AV30" s="17"/>
      <c r="AW30" s="17"/>
      <c r="AX30" s="17"/>
      <c r="AY30" s="17"/>
      <c r="AZ30" s="9"/>
      <c r="BA30" s="7"/>
      <c r="BB30" s="12"/>
      <c r="BC30" s="11">
        <f t="shared" si="5"/>
        <v>2.8423585141902818</v>
      </c>
      <c r="BD30" s="8"/>
      <c r="BE30" s="8"/>
      <c r="BF30" s="8"/>
      <c r="BG30" s="8"/>
      <c r="BH30" s="8"/>
      <c r="BI30" s="8"/>
      <c r="BJ30" s="8"/>
      <c r="BK30" s="8"/>
      <c r="BL30" s="9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2:90" x14ac:dyDescent="0.25">
      <c r="B31" s="77"/>
      <c r="C31" s="148" t="s">
        <v>79</v>
      </c>
      <c r="D31" s="135"/>
      <c r="E31" s="8"/>
      <c r="F31" s="147" t="s">
        <v>46</v>
      </c>
      <c r="G31" s="135"/>
      <c r="H31" s="8"/>
      <c r="I31" s="147" t="s">
        <v>78</v>
      </c>
      <c r="J31" s="135"/>
      <c r="L31" s="134" t="s">
        <v>117</v>
      </c>
      <c r="M31" s="135"/>
      <c r="N31" s="8"/>
      <c r="O31" s="119"/>
      <c r="P31" s="15"/>
      <c r="Q31" s="16"/>
      <c r="R31" s="78"/>
      <c r="S31" s="17"/>
      <c r="T31" s="10">
        <v>695.81098980000002</v>
      </c>
      <c r="U31" s="11">
        <v>695.81098980000002</v>
      </c>
      <c r="V31" s="11">
        <v>3.5600000000000003E-26</v>
      </c>
      <c r="W31" s="12">
        <v>0.81017752600000004</v>
      </c>
      <c r="X31" s="12">
        <v>0.81017752600000004</v>
      </c>
      <c r="Y31" s="13">
        <v>9.9999999999999997E-29</v>
      </c>
      <c r="Z31" s="83"/>
      <c r="AA31" s="36">
        <f t="shared" si="0"/>
        <v>1.1643643717568659E-3</v>
      </c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9"/>
      <c r="AN31" s="67">
        <f t="shared" si="1"/>
        <v>0.40508876300000002</v>
      </c>
      <c r="AO31" s="65">
        <f t="shared" si="2"/>
        <v>556.64879184000006</v>
      </c>
      <c r="AP31" s="64">
        <f t="shared" si="3"/>
        <v>0.20254438150000001</v>
      </c>
      <c r="AQ31" s="65">
        <f t="shared" si="4"/>
        <v>626.22989082000004</v>
      </c>
      <c r="AR31" s="17"/>
      <c r="AS31" s="17"/>
      <c r="AT31" s="17"/>
      <c r="AU31" s="17"/>
      <c r="AV31" s="17"/>
      <c r="AW31" s="17"/>
      <c r="AX31" s="17"/>
      <c r="AY31" s="17"/>
      <c r="AZ31" s="9"/>
      <c r="BA31" s="7"/>
      <c r="BB31" s="12"/>
      <c r="BC31" s="11">
        <f t="shared" si="5"/>
        <v>2.842491283813418</v>
      </c>
      <c r="BD31" s="8"/>
      <c r="BE31" s="8"/>
      <c r="BF31" s="8"/>
      <c r="BG31" s="8"/>
      <c r="BH31" s="8"/>
      <c r="BI31" s="8"/>
      <c r="BJ31" s="8"/>
      <c r="BK31" s="8"/>
      <c r="BL31" s="9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2:90" x14ac:dyDescent="0.25">
      <c r="B32" s="77"/>
      <c r="C32" s="7" t="s">
        <v>12</v>
      </c>
      <c r="D32" s="9" t="s">
        <v>43</v>
      </c>
      <c r="E32" s="8"/>
      <c r="F32" s="7" t="s">
        <v>12</v>
      </c>
      <c r="G32" s="9" t="s">
        <v>43</v>
      </c>
      <c r="H32" s="8"/>
      <c r="I32" s="7" t="s">
        <v>12</v>
      </c>
      <c r="J32" s="9" t="s">
        <v>43</v>
      </c>
      <c r="L32" s="7" t="s">
        <v>12</v>
      </c>
      <c r="M32" s="9" t="s">
        <v>43</v>
      </c>
      <c r="N32" s="8"/>
      <c r="O32" s="7" t="s">
        <v>73</v>
      </c>
      <c r="P32" s="8" t="s">
        <v>12</v>
      </c>
      <c r="Q32" s="9" t="s">
        <v>63</v>
      </c>
      <c r="R32" s="78"/>
      <c r="S32" s="17"/>
      <c r="T32" s="10">
        <v>696.03303719999997</v>
      </c>
      <c r="U32" s="11">
        <v>696.03303719999997</v>
      </c>
      <c r="V32" s="11">
        <v>3.56E-25</v>
      </c>
      <c r="W32" s="12">
        <v>0.81056035000000004</v>
      </c>
      <c r="X32" s="12">
        <v>0.81056035000000004</v>
      </c>
      <c r="Y32" s="13">
        <v>1E-27</v>
      </c>
      <c r="Z32" s="83"/>
      <c r="AA32" s="36">
        <f t="shared" si="0"/>
        <v>1.1645429263828055E-3</v>
      </c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9"/>
      <c r="AN32" s="67">
        <f t="shared" si="1"/>
        <v>0.40528017500000002</v>
      </c>
      <c r="AO32" s="65">
        <f t="shared" si="2"/>
        <v>556.82642976</v>
      </c>
      <c r="AP32" s="64">
        <f t="shared" si="3"/>
        <v>0.20264008750000001</v>
      </c>
      <c r="AQ32" s="65">
        <f t="shared" si="4"/>
        <v>626.42973347999998</v>
      </c>
      <c r="AR32" s="17"/>
      <c r="AS32" s="17"/>
      <c r="AT32" s="17"/>
      <c r="AU32" s="17"/>
      <c r="AV32" s="17"/>
      <c r="AW32" s="17"/>
      <c r="AX32" s="17"/>
      <c r="AY32" s="17"/>
      <c r="AZ32" s="9"/>
      <c r="BA32" s="7"/>
      <c r="BB32" s="12"/>
      <c r="BC32" s="11">
        <f t="shared" si="5"/>
        <v>2.8426298538823169</v>
      </c>
      <c r="BD32" s="8"/>
      <c r="BE32" s="8"/>
      <c r="BF32" s="8"/>
      <c r="BG32" s="8"/>
      <c r="BH32" s="8"/>
      <c r="BI32" s="8"/>
      <c r="BJ32" s="8"/>
      <c r="BK32" s="8"/>
      <c r="BL32" s="9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2:90" x14ac:dyDescent="0.25">
      <c r="B33" s="77"/>
      <c r="C33" s="31" t="s">
        <v>44</v>
      </c>
      <c r="D33" s="9" t="s">
        <v>15</v>
      </c>
      <c r="E33" s="8"/>
      <c r="F33" s="31" t="s">
        <v>44</v>
      </c>
      <c r="G33" s="9" t="s">
        <v>15</v>
      </c>
      <c r="H33" s="8"/>
      <c r="I33" s="31" t="s">
        <v>44</v>
      </c>
      <c r="J33" s="9" t="s">
        <v>15</v>
      </c>
      <c r="L33" s="31" t="s">
        <v>44</v>
      </c>
      <c r="M33" s="9" t="s">
        <v>15</v>
      </c>
      <c r="N33" s="8"/>
      <c r="O33" s="7"/>
      <c r="P33" s="8" t="s">
        <v>64</v>
      </c>
      <c r="Q33" s="9" t="s">
        <v>15</v>
      </c>
      <c r="R33" s="78"/>
      <c r="S33" s="17"/>
      <c r="T33" s="10">
        <v>696.26381300000003</v>
      </c>
      <c r="U33" s="11">
        <v>696.26381300000003</v>
      </c>
      <c r="V33" s="11">
        <v>3.5600000000000002E-24</v>
      </c>
      <c r="W33" s="12">
        <v>0.81095833399999995</v>
      </c>
      <c r="X33" s="12">
        <v>0.81095833399999995</v>
      </c>
      <c r="Y33" s="13">
        <v>1E-26</v>
      </c>
      <c r="Z33" s="83"/>
      <c r="AA33" s="36">
        <f t="shared" si="0"/>
        <v>1.1647285394681282E-3</v>
      </c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9"/>
      <c r="AN33" s="67">
        <f t="shared" si="1"/>
        <v>0.40547916699999997</v>
      </c>
      <c r="AO33" s="65">
        <f t="shared" si="2"/>
        <v>557.01105040000004</v>
      </c>
      <c r="AP33" s="64">
        <f t="shared" si="3"/>
        <v>0.20273958349999999</v>
      </c>
      <c r="AQ33" s="65">
        <f t="shared" si="4"/>
        <v>626.63743170000009</v>
      </c>
      <c r="AR33" s="17"/>
      <c r="AS33" s="17"/>
      <c r="AT33" s="17"/>
      <c r="AU33" s="17"/>
      <c r="AV33" s="17"/>
      <c r="AW33" s="17"/>
      <c r="AX33" s="17"/>
      <c r="AY33" s="17"/>
      <c r="AZ33" s="9"/>
      <c r="BA33" s="7"/>
      <c r="BB33" s="12"/>
      <c r="BC33" s="11">
        <f t="shared" si="5"/>
        <v>2.8427738241245826</v>
      </c>
      <c r="BD33" s="8"/>
      <c r="BE33" s="8"/>
      <c r="BF33" s="8"/>
      <c r="BG33" s="8"/>
      <c r="BH33" s="8"/>
      <c r="BI33" s="8"/>
      <c r="BJ33" s="8"/>
      <c r="BK33" s="8"/>
      <c r="BL33" s="9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</row>
    <row r="34" spans="2:90" x14ac:dyDescent="0.25">
      <c r="B34" s="77"/>
      <c r="C34" s="24">
        <f>AJ16</f>
        <v>68</v>
      </c>
      <c r="D34" s="56">
        <f>AJ17</f>
        <v>2493.7655860349128</v>
      </c>
      <c r="E34" s="8"/>
      <c r="F34" s="24">
        <v>9.1999999999999993</v>
      </c>
      <c r="G34" s="56">
        <v>2240</v>
      </c>
      <c r="H34" s="8"/>
      <c r="I34" s="24">
        <f>BI9</f>
        <v>2.691534803926916</v>
      </c>
      <c r="J34" s="56">
        <f>BI10</f>
        <v>1230.2687708123824</v>
      </c>
      <c r="L34" s="24">
        <v>29</v>
      </c>
      <c r="M34" s="56">
        <v>2300</v>
      </c>
      <c r="N34" s="8"/>
      <c r="O34" s="7" t="s">
        <v>65</v>
      </c>
      <c r="P34" s="8">
        <v>5</v>
      </c>
      <c r="Q34" s="56">
        <v>2366</v>
      </c>
      <c r="R34" s="78"/>
      <c r="S34" s="17"/>
      <c r="T34" s="10">
        <v>696.50281689999997</v>
      </c>
      <c r="U34" s="11">
        <v>696.50281689999997</v>
      </c>
      <c r="V34" s="11">
        <v>3.5600000000000002E-23</v>
      </c>
      <c r="W34" s="12">
        <v>0.81137062699999996</v>
      </c>
      <c r="X34" s="12">
        <v>0.81137062699999996</v>
      </c>
      <c r="Y34" s="13">
        <v>1E-25</v>
      </c>
      <c r="Z34" s="83"/>
      <c r="AA34" s="36">
        <f t="shared" si="0"/>
        <v>1.1649208119663529E-3</v>
      </c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9"/>
      <c r="AN34" s="67">
        <f t="shared" si="1"/>
        <v>0.40568531349999998</v>
      </c>
      <c r="AO34" s="65">
        <f t="shared" si="2"/>
        <v>557.20225352</v>
      </c>
      <c r="AP34" s="64">
        <f t="shared" si="3"/>
        <v>0.20284265674999999</v>
      </c>
      <c r="AQ34" s="65">
        <f t="shared" si="4"/>
        <v>626.85253521000004</v>
      </c>
      <c r="AR34" s="17"/>
      <c r="AS34" s="17"/>
      <c r="AT34" s="17"/>
      <c r="AU34" s="17"/>
      <c r="AV34" s="17"/>
      <c r="AW34" s="17"/>
      <c r="AX34" s="17"/>
      <c r="AY34" s="17"/>
      <c r="AZ34" s="9"/>
      <c r="BA34" s="7"/>
      <c r="BB34" s="12"/>
      <c r="BC34" s="11">
        <f t="shared" si="5"/>
        <v>2.8429228772016941</v>
      </c>
      <c r="BD34" s="8"/>
      <c r="BE34" s="8"/>
      <c r="BF34" s="8"/>
      <c r="BG34" s="8"/>
      <c r="BH34" s="8"/>
      <c r="BI34" s="8"/>
      <c r="BJ34" s="8"/>
      <c r="BK34" s="8"/>
      <c r="BL34" s="9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2:90" x14ac:dyDescent="0.25">
      <c r="B35" s="77"/>
      <c r="C35" s="149"/>
      <c r="D35" s="150"/>
      <c r="E35" s="8"/>
      <c r="F35" s="136" t="s">
        <v>77</v>
      </c>
      <c r="G35" s="137"/>
      <c r="H35" s="8"/>
      <c r="I35" s="136" t="s">
        <v>77</v>
      </c>
      <c r="J35" s="137"/>
      <c r="L35" s="136" t="s">
        <v>77</v>
      </c>
      <c r="M35" s="137"/>
      <c r="N35" s="8"/>
      <c r="O35" s="111" t="s">
        <v>66</v>
      </c>
      <c r="P35" s="112">
        <f>P34</f>
        <v>5</v>
      </c>
      <c r="Q35" s="113">
        <v>2196</v>
      </c>
      <c r="R35" s="78"/>
      <c r="S35" s="17"/>
      <c r="T35" s="10">
        <v>696.74969620000002</v>
      </c>
      <c r="U35" s="11">
        <v>696.74969620000002</v>
      </c>
      <c r="V35" s="11">
        <v>3.5600000000000001E-22</v>
      </c>
      <c r="W35" s="12">
        <v>0.81179663400000002</v>
      </c>
      <c r="X35" s="12">
        <v>0.81179663400000002</v>
      </c>
      <c r="Y35" s="13">
        <v>9.9999999999999992E-25</v>
      </c>
      <c r="Z35" s="83"/>
      <c r="AA35" s="36">
        <f t="shared" si="0"/>
        <v>1.1651194660398905E-3</v>
      </c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9"/>
      <c r="AN35" s="67">
        <f t="shared" si="1"/>
        <v>0.40589831700000001</v>
      </c>
      <c r="AO35" s="65">
        <f t="shared" si="2"/>
        <v>557.39975695999999</v>
      </c>
      <c r="AP35" s="64">
        <f t="shared" si="3"/>
        <v>0.2029491585</v>
      </c>
      <c r="AQ35" s="65">
        <f t="shared" si="4"/>
        <v>627.07472658000006</v>
      </c>
      <c r="AR35" s="17"/>
      <c r="AS35" s="17"/>
      <c r="AT35" s="17"/>
      <c r="AU35" s="17"/>
      <c r="AV35" s="17"/>
      <c r="AW35" s="17"/>
      <c r="AX35" s="17"/>
      <c r="AY35" s="17"/>
      <c r="AZ35" s="9"/>
      <c r="BA35" s="7"/>
      <c r="BB35" s="12"/>
      <c r="BC35" s="11">
        <f t="shared" si="5"/>
        <v>2.84307678802231</v>
      </c>
      <c r="BD35" s="8"/>
      <c r="BE35" s="8"/>
      <c r="BF35" s="8"/>
      <c r="BG35" s="8"/>
      <c r="BH35" s="8"/>
      <c r="BI35" s="8"/>
      <c r="BJ35" s="8"/>
      <c r="BK35" s="8"/>
      <c r="BL35" s="9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</row>
    <row r="36" spans="2:90" x14ac:dyDescent="0.25">
      <c r="B36" s="77"/>
      <c r="C36" s="8"/>
      <c r="D36" s="8"/>
      <c r="E36" s="8"/>
      <c r="F36" s="8"/>
      <c r="G36" s="8"/>
      <c r="H36" s="8"/>
      <c r="I36" s="8"/>
      <c r="J36" s="8"/>
      <c r="L36" s="60"/>
      <c r="M36" s="8"/>
      <c r="N36" s="8"/>
      <c r="O36" s="87" t="s">
        <v>71</v>
      </c>
      <c r="P36" s="8">
        <f t="shared" ref="P36:P41" si="6">P35</f>
        <v>5</v>
      </c>
      <c r="Q36" s="56">
        <v>1899</v>
      </c>
      <c r="R36" s="78"/>
      <c r="S36" s="17"/>
      <c r="T36" s="10">
        <v>697.00425619999999</v>
      </c>
      <c r="U36" s="11">
        <v>697.00425619999999</v>
      </c>
      <c r="V36" s="11">
        <v>3.5600000000000004E-21</v>
      </c>
      <c r="W36" s="12">
        <v>0.81223603099999997</v>
      </c>
      <c r="X36" s="12">
        <v>0.81223603099999997</v>
      </c>
      <c r="Y36" s="13">
        <v>9.9999999999999996E-24</v>
      </c>
      <c r="Z36" s="83"/>
      <c r="AA36" s="36">
        <f t="shared" si="0"/>
        <v>1.1653243488472115E-3</v>
      </c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9"/>
      <c r="AN36" s="67">
        <f t="shared" si="1"/>
        <v>0.40611801549999998</v>
      </c>
      <c r="AO36" s="65">
        <f t="shared" si="2"/>
        <v>557.60340496000003</v>
      </c>
      <c r="AP36" s="64">
        <f t="shared" si="3"/>
        <v>0.20305900774999999</v>
      </c>
      <c r="AQ36" s="65">
        <f t="shared" si="4"/>
        <v>627.30383057999995</v>
      </c>
      <c r="AR36" s="17"/>
      <c r="AS36" s="17"/>
      <c r="AT36" s="17"/>
      <c r="AU36" s="17"/>
      <c r="AV36" s="17"/>
      <c r="AW36" s="17"/>
      <c r="AX36" s="17"/>
      <c r="AY36" s="17"/>
      <c r="AZ36" s="9"/>
      <c r="BA36" s="7"/>
      <c r="BB36" s="12"/>
      <c r="BC36" s="11">
        <f t="shared" si="5"/>
        <v>2.8432354300901617</v>
      </c>
      <c r="BD36" s="8"/>
      <c r="BE36" s="8"/>
      <c r="BF36" s="8"/>
      <c r="BG36" s="8"/>
      <c r="BH36" s="8"/>
      <c r="BI36" s="8"/>
      <c r="BJ36" s="8"/>
      <c r="BK36" s="8"/>
      <c r="BL36" s="9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</row>
    <row r="37" spans="2:90" ht="15.75" x14ac:dyDescent="0.3">
      <c r="B37" s="77"/>
      <c r="C37" s="139" t="s">
        <v>48</v>
      </c>
      <c r="D37" s="140"/>
      <c r="E37" s="8"/>
      <c r="F37" s="139" t="s">
        <v>76</v>
      </c>
      <c r="G37" s="140"/>
      <c r="I37" s="139" t="s">
        <v>62</v>
      </c>
      <c r="J37" s="140"/>
      <c r="L37" s="138" t="s">
        <v>118</v>
      </c>
      <c r="M37" s="135"/>
      <c r="N37" s="8"/>
      <c r="O37" s="7" t="s">
        <v>67</v>
      </c>
      <c r="P37" s="8">
        <f t="shared" si="6"/>
        <v>5</v>
      </c>
      <c r="Q37" s="56">
        <v>2116</v>
      </c>
      <c r="R37" s="78"/>
      <c r="S37" s="17"/>
      <c r="T37" s="10">
        <v>697.26646909999999</v>
      </c>
      <c r="U37" s="11">
        <v>697.26646909999999</v>
      </c>
      <c r="V37" s="11">
        <v>3.5600000000000002E-20</v>
      </c>
      <c r="W37" s="12">
        <v>0.81268878099999997</v>
      </c>
      <c r="X37" s="12">
        <v>0.81268878099999997</v>
      </c>
      <c r="Y37" s="13">
        <v>1E-22</v>
      </c>
      <c r="Z37" s="83"/>
      <c r="AA37" s="36">
        <f t="shared" si="0"/>
        <v>1.1655354402011929E-3</v>
      </c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9"/>
      <c r="AN37" s="67">
        <f t="shared" si="1"/>
        <v>0.40634439049999999</v>
      </c>
      <c r="AO37" s="65">
        <f t="shared" si="2"/>
        <v>557.81317528</v>
      </c>
      <c r="AP37" s="64">
        <f t="shared" si="3"/>
        <v>0.20317219524999999</v>
      </c>
      <c r="AQ37" s="65">
        <f t="shared" si="4"/>
        <v>627.53982219</v>
      </c>
      <c r="AR37" s="17"/>
      <c r="AS37" s="17"/>
      <c r="AT37" s="17"/>
      <c r="AU37" s="17"/>
      <c r="AV37" s="17"/>
      <c r="AW37" s="17"/>
      <c r="AX37" s="17"/>
      <c r="AY37" s="17"/>
      <c r="AZ37" s="9"/>
      <c r="BA37" s="7"/>
      <c r="BB37" s="12"/>
      <c r="BC37" s="11">
        <f t="shared" si="5"/>
        <v>2.8433987808868615</v>
      </c>
      <c r="BD37" s="8"/>
      <c r="BE37" s="8"/>
      <c r="BF37" s="8"/>
      <c r="BG37" s="8"/>
      <c r="BH37" s="8"/>
      <c r="BI37" s="8"/>
      <c r="BJ37" s="8"/>
      <c r="BK37" s="8"/>
      <c r="BL37" s="9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</row>
    <row r="38" spans="2:90" x14ac:dyDescent="0.25">
      <c r="B38" s="77"/>
      <c r="C38" s="7" t="s">
        <v>12</v>
      </c>
      <c r="D38" s="9" t="s">
        <v>43</v>
      </c>
      <c r="E38" s="8"/>
      <c r="F38" s="7" t="s">
        <v>12</v>
      </c>
      <c r="G38" s="9" t="s">
        <v>43</v>
      </c>
      <c r="I38" s="7" t="s">
        <v>12</v>
      </c>
      <c r="J38" s="9" t="s">
        <v>43</v>
      </c>
      <c r="L38" s="7" t="s">
        <v>12</v>
      </c>
      <c r="M38" s="9" t="s">
        <v>43</v>
      </c>
      <c r="N38" s="8"/>
      <c r="O38" s="7" t="s">
        <v>68</v>
      </c>
      <c r="P38" s="8">
        <f t="shared" si="6"/>
        <v>5</v>
      </c>
      <c r="Q38" s="56">
        <v>2116</v>
      </c>
      <c r="R38" s="78"/>
      <c r="S38" s="17"/>
      <c r="T38" s="10">
        <v>697.53648529999998</v>
      </c>
      <c r="U38" s="11">
        <v>697.53648529999998</v>
      </c>
      <c r="V38" s="11">
        <v>3.5600000000000002E-19</v>
      </c>
      <c r="W38" s="12">
        <v>0.81315515800000004</v>
      </c>
      <c r="X38" s="12">
        <v>0.81315515800000004</v>
      </c>
      <c r="Y38" s="13">
        <v>9.9999999999999991E-22</v>
      </c>
      <c r="Z38" s="83"/>
      <c r="AA38" s="36">
        <f t="shared" si="0"/>
        <v>1.1657528676084581E-3</v>
      </c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9"/>
      <c r="AN38" s="67">
        <f t="shared" si="1"/>
        <v>0.40657757900000002</v>
      </c>
      <c r="AO38" s="65">
        <f t="shared" si="2"/>
        <v>558.02918824000005</v>
      </c>
      <c r="AP38" s="64">
        <f t="shared" si="3"/>
        <v>0.20328878950000001</v>
      </c>
      <c r="AQ38" s="65">
        <f t="shared" si="4"/>
        <v>627.78283677000002</v>
      </c>
      <c r="AR38" s="17"/>
      <c r="AS38" s="17"/>
      <c r="AT38" s="17"/>
      <c r="AU38" s="17"/>
      <c r="AV38" s="17"/>
      <c r="AW38" s="17"/>
      <c r="AX38" s="17"/>
      <c r="AY38" s="17"/>
      <c r="AZ38" s="9"/>
      <c r="BA38" s="7"/>
      <c r="BB38" s="12"/>
      <c r="BC38" s="11">
        <f t="shared" si="5"/>
        <v>2.8435669287199006</v>
      </c>
      <c r="BD38" s="8"/>
      <c r="BE38" s="8"/>
      <c r="BF38" s="8"/>
      <c r="BG38" s="8"/>
      <c r="BH38" s="8"/>
      <c r="BI38" s="8"/>
      <c r="BJ38" s="8"/>
      <c r="BK38" s="8"/>
      <c r="BL38" s="9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</row>
    <row r="39" spans="2:90" x14ac:dyDescent="0.25">
      <c r="B39" s="77"/>
      <c r="C39" s="30" t="s">
        <v>44</v>
      </c>
      <c r="D39" s="9" t="s">
        <v>15</v>
      </c>
      <c r="E39" s="8"/>
      <c r="F39" s="30" t="s">
        <v>44</v>
      </c>
      <c r="G39" s="9" t="s">
        <v>15</v>
      </c>
      <c r="I39" s="30" t="s">
        <v>44</v>
      </c>
      <c r="J39" s="9" t="s">
        <v>15</v>
      </c>
      <c r="L39" s="31" t="s">
        <v>44</v>
      </c>
      <c r="M39" s="9" t="s">
        <v>15</v>
      </c>
      <c r="N39" s="8"/>
      <c r="O39" s="7" t="s">
        <v>70</v>
      </c>
      <c r="P39" s="8">
        <f t="shared" si="6"/>
        <v>5</v>
      </c>
      <c r="Q39" s="56">
        <v>3057</v>
      </c>
      <c r="R39" s="78"/>
      <c r="S39" s="17"/>
      <c r="T39" s="10">
        <v>697.8146514</v>
      </c>
      <c r="U39" s="11">
        <v>697.8146514</v>
      </c>
      <c r="V39" s="11">
        <v>3.5600000000000003E-18</v>
      </c>
      <c r="W39" s="12">
        <v>0.81363577399999998</v>
      </c>
      <c r="X39" s="12">
        <v>0.81363577399999998</v>
      </c>
      <c r="Y39" s="13">
        <v>9.9999999999999995E-21</v>
      </c>
      <c r="Z39" s="83"/>
      <c r="AA39" s="36">
        <f t="shared" si="0"/>
        <v>1.1659769143104581E-3</v>
      </c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9"/>
      <c r="AN39" s="67">
        <f t="shared" si="1"/>
        <v>0.40681788699999999</v>
      </c>
      <c r="AO39" s="65">
        <f t="shared" si="2"/>
        <v>558.25172112000007</v>
      </c>
      <c r="AP39" s="64">
        <f t="shared" si="3"/>
        <v>0.20340894349999999</v>
      </c>
      <c r="AQ39" s="65">
        <f t="shared" si="4"/>
        <v>628.03318625999998</v>
      </c>
      <c r="AR39" s="17"/>
      <c r="AS39" s="17"/>
      <c r="AT39" s="17"/>
      <c r="AU39" s="17"/>
      <c r="AV39" s="17"/>
      <c r="AW39" s="17"/>
      <c r="AX39" s="17"/>
      <c r="AY39" s="17"/>
      <c r="AZ39" s="9"/>
      <c r="BA39" s="7"/>
      <c r="BB39" s="12"/>
      <c r="BC39" s="11">
        <f t="shared" si="5"/>
        <v>2.8437400837067788</v>
      </c>
      <c r="BD39" s="8"/>
      <c r="BE39" s="8"/>
      <c r="BF39" s="8"/>
      <c r="BG39" s="8"/>
      <c r="BH39" s="8"/>
      <c r="BI39" s="8"/>
      <c r="BJ39" s="8"/>
      <c r="BK39" s="8"/>
      <c r="BL39" s="9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</row>
    <row r="40" spans="2:90" x14ac:dyDescent="0.25">
      <c r="B40" s="77"/>
      <c r="C40" s="24">
        <f>AS10</f>
        <v>10.016772509999999</v>
      </c>
      <c r="D40" s="56">
        <f>AT10</f>
        <v>1941.8226890000001</v>
      </c>
      <c r="E40" s="8"/>
      <c r="F40" s="24">
        <f>AV10</f>
        <v>17.027761640000001</v>
      </c>
      <c r="G40" s="56">
        <f>AW10</f>
        <v>2153.2242390000001</v>
      </c>
      <c r="I40" s="24">
        <v>7.9</v>
      </c>
      <c r="J40" s="56">
        <v>1850</v>
      </c>
      <c r="L40" s="24">
        <f>W114</f>
        <v>34.427274580000002</v>
      </c>
      <c r="M40" s="56">
        <f>T114</f>
        <v>2316.7547970000001</v>
      </c>
      <c r="N40" s="8"/>
      <c r="O40" s="7" t="s">
        <v>69</v>
      </c>
      <c r="P40" s="8">
        <f t="shared" si="6"/>
        <v>5</v>
      </c>
      <c r="Q40" s="56">
        <v>2116</v>
      </c>
      <c r="R40" s="78"/>
      <c r="S40" s="17"/>
      <c r="T40" s="10">
        <v>698.10153709999997</v>
      </c>
      <c r="U40" s="11">
        <v>698.10153709999997</v>
      </c>
      <c r="V40" s="11">
        <v>3.5600000000000002E-17</v>
      </c>
      <c r="W40" s="12">
        <v>0.81413162699999997</v>
      </c>
      <c r="X40" s="12">
        <v>0.81413162699999997</v>
      </c>
      <c r="Y40" s="13">
        <v>9.9999999999999998E-20</v>
      </c>
      <c r="Z40" s="83"/>
      <c r="AA40" s="36">
        <f t="shared" si="0"/>
        <v>1.166208042431769E-3</v>
      </c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9"/>
      <c r="AN40" s="67">
        <f t="shared" si="1"/>
        <v>0.40706581349999998</v>
      </c>
      <c r="AO40" s="65">
        <f t="shared" si="2"/>
        <v>558.48122967999996</v>
      </c>
      <c r="AP40" s="64">
        <f t="shared" si="3"/>
        <v>0.20353290674999999</v>
      </c>
      <c r="AQ40" s="65">
        <f t="shared" si="4"/>
        <v>628.29138338999996</v>
      </c>
      <c r="AR40" s="17"/>
      <c r="AS40" s="17"/>
      <c r="AT40" s="17"/>
      <c r="AU40" s="17"/>
      <c r="AV40" s="17"/>
      <c r="AW40" s="17"/>
      <c r="AX40" s="17"/>
      <c r="AY40" s="17"/>
      <c r="AZ40" s="9"/>
      <c r="BA40" s="7"/>
      <c r="BB40" s="12"/>
      <c r="BC40" s="11">
        <f t="shared" si="5"/>
        <v>2.8439185942494998</v>
      </c>
      <c r="BD40" s="8"/>
      <c r="BE40" s="8"/>
      <c r="BF40" s="8"/>
      <c r="BG40" s="8"/>
      <c r="BH40" s="8"/>
      <c r="BI40" s="8"/>
      <c r="BJ40" s="8"/>
      <c r="BK40" s="8"/>
      <c r="BL40" s="9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</row>
    <row r="41" spans="2:90" x14ac:dyDescent="0.25">
      <c r="B41" s="77"/>
      <c r="C41" s="25"/>
      <c r="D41" s="27"/>
      <c r="E41" s="8"/>
      <c r="F41" s="25"/>
      <c r="G41" s="27"/>
      <c r="I41" s="136" t="s">
        <v>77</v>
      </c>
      <c r="J41" s="137"/>
      <c r="L41" s="136"/>
      <c r="M41" s="137"/>
      <c r="N41" s="8"/>
      <c r="O41" s="110" t="s">
        <v>72</v>
      </c>
      <c r="P41" s="112">
        <f t="shared" si="6"/>
        <v>5</v>
      </c>
      <c r="Q41" s="113">
        <v>2116</v>
      </c>
      <c r="R41" s="78"/>
      <c r="S41" s="17"/>
      <c r="T41" s="10">
        <v>698.39797410000006</v>
      </c>
      <c r="U41" s="11">
        <v>698.39797410000006</v>
      </c>
      <c r="V41" s="11">
        <v>3.5600000000000002E-16</v>
      </c>
      <c r="W41" s="12">
        <v>0.81464417300000003</v>
      </c>
      <c r="X41" s="12">
        <v>0.81464417300000003</v>
      </c>
      <c r="Y41" s="13">
        <v>1.0000000000000001E-18</v>
      </c>
      <c r="Z41" s="83"/>
      <c r="AA41" s="36">
        <f t="shared" si="0"/>
        <v>1.1664469302761112E-3</v>
      </c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9"/>
      <c r="AN41" s="67">
        <f t="shared" si="1"/>
        <v>0.40732208650000001</v>
      </c>
      <c r="AO41" s="65">
        <f t="shared" si="2"/>
        <v>558.71837928000002</v>
      </c>
      <c r="AP41" s="64">
        <f t="shared" si="3"/>
        <v>0.20366104325000001</v>
      </c>
      <c r="AQ41" s="65">
        <f t="shared" si="4"/>
        <v>628.5581766900001</v>
      </c>
      <c r="AR41" s="17"/>
      <c r="AS41" s="17"/>
      <c r="AT41" s="17"/>
      <c r="AU41" s="17"/>
      <c r="AV41" s="17"/>
      <c r="AW41" s="17"/>
      <c r="AX41" s="17"/>
      <c r="AY41" s="17"/>
      <c r="AZ41" s="9"/>
      <c r="BA41" s="7"/>
      <c r="BB41" s="12"/>
      <c r="BC41" s="11">
        <f t="shared" si="5"/>
        <v>2.8441029709058938</v>
      </c>
      <c r="BD41" s="8"/>
      <c r="BE41" s="8"/>
      <c r="BF41" s="8"/>
      <c r="BG41" s="8"/>
      <c r="BH41" s="8"/>
      <c r="BI41" s="8"/>
      <c r="BJ41" s="8"/>
      <c r="BK41" s="8"/>
      <c r="BL41" s="9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</row>
    <row r="42" spans="2:90" x14ac:dyDescent="0.25">
      <c r="B42" s="77"/>
      <c r="C42" s="59" t="s">
        <v>49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25"/>
      <c r="P42" s="26"/>
      <c r="Q42" s="86"/>
      <c r="R42" s="78"/>
      <c r="S42" s="17"/>
      <c r="T42" s="10">
        <v>698.70511239999996</v>
      </c>
      <c r="U42" s="11">
        <v>698.70511239999996</v>
      </c>
      <c r="V42" s="11">
        <v>3.5600000000000003E-15</v>
      </c>
      <c r="W42" s="12">
        <v>0.81517541699999996</v>
      </c>
      <c r="X42" s="12">
        <v>0.81517541699999996</v>
      </c>
      <c r="Y42" s="13">
        <v>1.0000000000000001E-17</v>
      </c>
      <c r="Z42" s="83"/>
      <c r="AA42" s="36">
        <f t="shared" si="0"/>
        <v>1.1666945075010733E-3</v>
      </c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9"/>
      <c r="AN42" s="67">
        <f t="shared" si="1"/>
        <v>0.40758770849999998</v>
      </c>
      <c r="AO42" s="65">
        <f t="shared" si="2"/>
        <v>558.96408991999999</v>
      </c>
      <c r="AP42" s="64">
        <f t="shared" si="3"/>
        <v>0.20379385424999999</v>
      </c>
      <c r="AQ42" s="65">
        <f t="shared" si="4"/>
        <v>628.83460116000003</v>
      </c>
      <c r="AR42" s="17"/>
      <c r="AS42" s="17"/>
      <c r="AT42" s="17"/>
      <c r="AU42" s="17"/>
      <c r="AV42" s="17"/>
      <c r="AW42" s="17"/>
      <c r="AX42" s="17"/>
      <c r="AY42" s="17"/>
      <c r="AZ42" s="9"/>
      <c r="BA42" s="7"/>
      <c r="BB42" s="12"/>
      <c r="BC42" s="11">
        <f t="shared" si="5"/>
        <v>2.8442939209829627</v>
      </c>
      <c r="BD42" s="8"/>
      <c r="BE42" s="8"/>
      <c r="BF42" s="8"/>
      <c r="BG42" s="8"/>
      <c r="BH42" s="8"/>
      <c r="BI42" s="8"/>
      <c r="BJ42" s="8"/>
      <c r="BK42" s="8"/>
      <c r="BL42" s="9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</row>
    <row r="43" spans="2:90" x14ac:dyDescent="0.25">
      <c r="B43" s="77"/>
      <c r="C43" s="8"/>
      <c r="D43" s="8"/>
      <c r="E43" s="8"/>
      <c r="F43" s="8"/>
      <c r="G43" s="18"/>
      <c r="H43" s="8"/>
      <c r="I43" s="8"/>
      <c r="J43" s="8"/>
      <c r="K43" s="8"/>
      <c r="L43" s="8"/>
      <c r="M43" s="8"/>
      <c r="N43" s="8"/>
      <c r="O43" s="8"/>
      <c r="P43" s="8"/>
      <c r="Q43" s="8"/>
      <c r="R43" s="78"/>
      <c r="S43" s="17"/>
      <c r="T43" s="10">
        <v>699.02449609999996</v>
      </c>
      <c r="U43" s="11">
        <v>699.02449609999996</v>
      </c>
      <c r="V43" s="11">
        <v>3.5600000000000001E-14</v>
      </c>
      <c r="W43" s="12">
        <v>0.81572805199999998</v>
      </c>
      <c r="X43" s="12">
        <v>0.81572805199999998</v>
      </c>
      <c r="Y43" s="13">
        <v>9.9999999999999998E-17</v>
      </c>
      <c r="Z43" s="83"/>
      <c r="AA43" s="36">
        <f t="shared" si="0"/>
        <v>1.1669520260750702E-3</v>
      </c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9"/>
      <c r="AN43" s="67">
        <f t="shared" si="1"/>
        <v>0.40786402599999999</v>
      </c>
      <c r="AO43" s="65">
        <f t="shared" si="2"/>
        <v>559.21959688000004</v>
      </c>
      <c r="AP43" s="64">
        <f t="shared" si="3"/>
        <v>0.203932013</v>
      </c>
      <c r="AQ43" s="65">
        <f t="shared" si="4"/>
        <v>629.12204649</v>
      </c>
      <c r="AR43" s="17"/>
      <c r="AS43" s="17"/>
      <c r="AT43" s="17"/>
      <c r="AU43" s="17"/>
      <c r="AV43" s="17"/>
      <c r="AW43" s="17"/>
      <c r="AX43" s="17"/>
      <c r="AY43" s="17"/>
      <c r="AZ43" s="9"/>
      <c r="BA43" s="7"/>
      <c r="BB43" s="12"/>
      <c r="BC43" s="11">
        <f t="shared" si="5"/>
        <v>2.8444923951085594</v>
      </c>
      <c r="BD43" s="8"/>
      <c r="BE43" s="8"/>
      <c r="BF43" s="8"/>
      <c r="BG43" s="8"/>
      <c r="BH43" s="8"/>
      <c r="BI43" s="8"/>
      <c r="BJ43" s="8"/>
      <c r="BK43" s="8"/>
      <c r="BL43" s="9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</row>
    <row r="44" spans="2:90" x14ac:dyDescent="0.25">
      <c r="B44" s="7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78"/>
      <c r="S44" s="17"/>
      <c r="T44" s="10">
        <v>699.35816569999997</v>
      </c>
      <c r="U44" s="11">
        <v>699.35816569999997</v>
      </c>
      <c r="V44" s="11">
        <v>3.56E-13</v>
      </c>
      <c r="W44" s="12">
        <v>0.816305638</v>
      </c>
      <c r="X44" s="12">
        <v>0.816305638</v>
      </c>
      <c r="Y44" s="13">
        <v>1.0000000000000001E-15</v>
      </c>
      <c r="Z44" s="83"/>
      <c r="AA44" s="36">
        <f t="shared" si="0"/>
        <v>1.1672211436652708E-3</v>
      </c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9"/>
      <c r="AN44" s="67">
        <f t="shared" si="1"/>
        <v>0.408152819</v>
      </c>
      <c r="AO44" s="65">
        <f t="shared" si="2"/>
        <v>559.48653256</v>
      </c>
      <c r="AP44" s="64">
        <f t="shared" si="3"/>
        <v>0.2040764095</v>
      </c>
      <c r="AQ44" s="65">
        <f t="shared" si="4"/>
        <v>629.42234913000004</v>
      </c>
      <c r="AR44" s="17"/>
      <c r="AS44" s="17"/>
      <c r="AT44" s="17"/>
      <c r="AU44" s="17"/>
      <c r="AV44" s="17"/>
      <c r="AW44" s="17"/>
      <c r="AX44" s="17"/>
      <c r="AY44" s="17"/>
      <c r="AZ44" s="9"/>
      <c r="BA44" s="7"/>
      <c r="BB44" s="12"/>
      <c r="BC44" s="11">
        <f t="shared" si="5"/>
        <v>2.8446996500649711</v>
      </c>
      <c r="BD44" s="8"/>
      <c r="BE44" s="8"/>
      <c r="BF44" s="8"/>
      <c r="BG44" s="8"/>
      <c r="BH44" s="8"/>
      <c r="BI44" s="8"/>
      <c r="BJ44" s="8"/>
      <c r="BK44" s="8"/>
      <c r="BL44" s="9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</row>
    <row r="45" spans="2:90" x14ac:dyDescent="0.25">
      <c r="B45" s="7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78"/>
      <c r="S45" s="17"/>
      <c r="T45" s="10">
        <v>699.70879449999995</v>
      </c>
      <c r="U45" s="11">
        <v>699.70879449999995</v>
      </c>
      <c r="V45" s="11">
        <v>3.5600000000000002E-12</v>
      </c>
      <c r="W45" s="12">
        <v>0.81691283199999998</v>
      </c>
      <c r="X45" s="12">
        <v>0.81691283199999998</v>
      </c>
      <c r="Y45" s="13">
        <v>1E-14</v>
      </c>
      <c r="Z45" s="83"/>
      <c r="AA45" s="36">
        <f t="shared" si="0"/>
        <v>1.1675040222750839E-3</v>
      </c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9"/>
      <c r="AN45" s="67">
        <f t="shared" si="1"/>
        <v>0.40845641599999999</v>
      </c>
      <c r="AO45" s="65">
        <f t="shared" si="2"/>
        <v>559.76703559999999</v>
      </c>
      <c r="AP45" s="64">
        <f t="shared" si="3"/>
        <v>0.20422820799999999</v>
      </c>
      <c r="AQ45" s="65">
        <f t="shared" si="4"/>
        <v>629.73791504999997</v>
      </c>
      <c r="AR45" s="17"/>
      <c r="AS45" s="17"/>
      <c r="AT45" s="17"/>
      <c r="AU45" s="17"/>
      <c r="AV45" s="17"/>
      <c r="AW45" s="17"/>
      <c r="AX45" s="17"/>
      <c r="AY45" s="17"/>
      <c r="AZ45" s="9"/>
      <c r="BA45" s="7"/>
      <c r="BB45" s="12"/>
      <c r="BC45" s="11">
        <f t="shared" si="5"/>
        <v>2.8449173325069932</v>
      </c>
      <c r="BD45" s="8"/>
      <c r="BE45" s="8"/>
      <c r="BF45" s="8"/>
      <c r="BG45" s="8"/>
      <c r="BH45" s="8"/>
      <c r="BI45" s="8"/>
      <c r="BJ45" s="8"/>
      <c r="BK45" s="8"/>
      <c r="BL45" s="9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</row>
    <row r="46" spans="2:90" ht="15.75" thickBot="1" x14ac:dyDescent="0.3"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2"/>
      <c r="S46" s="17"/>
      <c r="T46" s="10">
        <v>700.07986579999999</v>
      </c>
      <c r="U46" s="11">
        <v>700.07986579999999</v>
      </c>
      <c r="V46" s="11">
        <v>3.5599999999999999E-11</v>
      </c>
      <c r="W46" s="12">
        <v>0.81755571000000005</v>
      </c>
      <c r="X46" s="12">
        <v>0.81755571000000005</v>
      </c>
      <c r="Y46" s="13">
        <v>1E-13</v>
      </c>
      <c r="Z46" s="83"/>
      <c r="AA46" s="36">
        <f t="shared" si="0"/>
        <v>1.1678034892001318E-3</v>
      </c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9"/>
      <c r="AN46" s="67">
        <f t="shared" si="1"/>
        <v>0.40877785500000002</v>
      </c>
      <c r="AO46" s="65">
        <f t="shared" si="2"/>
        <v>560.06389264000006</v>
      </c>
      <c r="AP46" s="64">
        <f t="shared" si="3"/>
        <v>0.20438892750000001</v>
      </c>
      <c r="AQ46" s="65">
        <f t="shared" si="4"/>
        <v>630.07187922000003</v>
      </c>
      <c r="AR46" s="17"/>
      <c r="AS46" s="17"/>
      <c r="AT46" s="17"/>
      <c r="AU46" s="17"/>
      <c r="AV46" s="17"/>
      <c r="AW46" s="17"/>
      <c r="AX46" s="17"/>
      <c r="AY46" s="17"/>
      <c r="AZ46" s="9"/>
      <c r="BA46" s="7"/>
      <c r="BB46" s="12"/>
      <c r="BC46" s="11">
        <f t="shared" si="5"/>
        <v>2.8451475875823888</v>
      </c>
      <c r="BD46" s="8"/>
      <c r="BE46" s="8"/>
      <c r="BF46" s="8"/>
      <c r="BG46" s="8"/>
      <c r="BH46" s="8"/>
      <c r="BI46" s="8"/>
      <c r="BJ46" s="8"/>
      <c r="BK46" s="8"/>
      <c r="BL46" s="9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</row>
    <row r="47" spans="2:90" x14ac:dyDescent="0.2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0">
        <v>700.47590779999996</v>
      </c>
      <c r="U47" s="11">
        <v>700.47590779999996</v>
      </c>
      <c r="V47" s="11">
        <v>3.5600000000000001E-10</v>
      </c>
      <c r="W47" s="12">
        <v>0.81824216800000005</v>
      </c>
      <c r="X47" s="12">
        <v>0.81824216800000005</v>
      </c>
      <c r="Y47" s="13">
        <v>9.9999999999999998E-13</v>
      </c>
      <c r="Z47" s="83"/>
      <c r="AA47" s="36">
        <f t="shared" si="0"/>
        <v>1.1681232129308646E-3</v>
      </c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9"/>
      <c r="AN47" s="67">
        <f t="shared" si="1"/>
        <v>0.40912108400000002</v>
      </c>
      <c r="AO47" s="65">
        <f t="shared" si="2"/>
        <v>560.38072623999994</v>
      </c>
      <c r="AP47" s="64">
        <f t="shared" si="3"/>
        <v>0.20456054200000001</v>
      </c>
      <c r="AQ47" s="65">
        <f t="shared" si="4"/>
        <v>630.42831702000001</v>
      </c>
      <c r="AR47" s="17"/>
      <c r="AS47" s="17"/>
      <c r="AT47" s="17"/>
      <c r="AU47" s="17"/>
      <c r="AV47" s="17"/>
      <c r="AW47" s="17"/>
      <c r="AX47" s="17"/>
      <c r="AY47" s="17"/>
      <c r="AZ47" s="9"/>
      <c r="BA47" s="7"/>
      <c r="BB47" s="12"/>
      <c r="BC47" s="11">
        <f t="shared" si="5"/>
        <v>2.8453932027346425</v>
      </c>
      <c r="BD47" s="8"/>
      <c r="BE47" s="8"/>
      <c r="BF47" s="8"/>
      <c r="BG47" s="8"/>
      <c r="BH47" s="8"/>
      <c r="BI47" s="8"/>
      <c r="BJ47" s="8"/>
      <c r="BK47" s="8"/>
      <c r="BL47" s="9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</row>
    <row r="48" spans="2:90" x14ac:dyDescent="0.25">
      <c r="B48" s="17"/>
      <c r="C48" s="17"/>
      <c r="D48" s="17"/>
      <c r="E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0">
        <v>700.90282500000001</v>
      </c>
      <c r="U48" s="11">
        <v>700.90282500000001</v>
      </c>
      <c r="V48" s="11">
        <v>3.5600000000000001E-9</v>
      </c>
      <c r="W48" s="12">
        <v>0.81898251099999997</v>
      </c>
      <c r="X48" s="12">
        <v>0.81898251099999997</v>
      </c>
      <c r="Y48" s="13">
        <v>9.9999999999999994E-12</v>
      </c>
      <c r="Z48" s="83"/>
      <c r="AA48" s="36">
        <f t="shared" si="0"/>
        <v>1.1684679841317516E-3</v>
      </c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9"/>
      <c r="AN48" s="67">
        <f t="shared" si="1"/>
        <v>0.40949125549999998</v>
      </c>
      <c r="AO48" s="65">
        <f t="shared" si="2"/>
        <v>560.72226000000001</v>
      </c>
      <c r="AP48" s="64">
        <f t="shared" si="3"/>
        <v>0.20474562774999999</v>
      </c>
      <c r="AQ48" s="65">
        <f t="shared" si="4"/>
        <v>630.81254250000006</v>
      </c>
      <c r="AR48" s="17"/>
      <c r="AS48" s="17"/>
      <c r="AT48" s="17"/>
      <c r="AU48" s="17"/>
      <c r="AV48" s="17"/>
      <c r="AW48" s="17"/>
      <c r="AX48" s="17"/>
      <c r="AY48" s="17"/>
      <c r="AZ48" s="9"/>
      <c r="BA48" s="7"/>
      <c r="BB48" s="12"/>
      <c r="BC48" s="11">
        <f t="shared" si="5"/>
        <v>2.8456578104178987</v>
      </c>
      <c r="BD48" s="8"/>
      <c r="BE48" s="8"/>
      <c r="BF48" s="8"/>
      <c r="BG48" s="8"/>
      <c r="BH48" s="8"/>
      <c r="BI48" s="8"/>
      <c r="BJ48" s="8"/>
      <c r="BK48" s="8"/>
      <c r="BL48" s="9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</row>
    <row r="49" spans="2:90" x14ac:dyDescent="0.25">
      <c r="B49" s="17"/>
      <c r="C49" s="17"/>
      <c r="D49" s="17"/>
      <c r="E49" s="17"/>
      <c r="H49" s="17"/>
      <c r="I49" s="17"/>
      <c r="J49" s="17"/>
      <c r="K49" s="17"/>
      <c r="L49" s="17"/>
      <c r="M49" s="17"/>
      <c r="S49" s="17"/>
      <c r="T49" s="10">
        <v>701.36855370000001</v>
      </c>
      <c r="U49" s="11">
        <v>701.36855370000001</v>
      </c>
      <c r="V49" s="11">
        <v>3.5600000000000001E-8</v>
      </c>
      <c r="W49" s="12">
        <v>0.81979059399999998</v>
      </c>
      <c r="X49" s="12">
        <v>0.81979059399999998</v>
      </c>
      <c r="Y49" s="13">
        <v>1E-10</v>
      </c>
      <c r="Z49" s="83"/>
      <c r="AA49" s="36">
        <f t="shared" si="0"/>
        <v>1.168844239844054E-3</v>
      </c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9"/>
      <c r="AN49" s="67">
        <f t="shared" si="1"/>
        <v>0.40989529699999999</v>
      </c>
      <c r="AO49" s="65">
        <f t="shared" si="2"/>
        <v>561.09484296000005</v>
      </c>
      <c r="AP49" s="64">
        <f t="shared" si="3"/>
        <v>0.2049476485</v>
      </c>
      <c r="AQ49" s="65">
        <f t="shared" si="4"/>
        <v>631.23169832999997</v>
      </c>
      <c r="AR49" s="17"/>
      <c r="AS49" s="17"/>
      <c r="AT49" s="17"/>
      <c r="AU49" s="17"/>
      <c r="AV49" s="17"/>
      <c r="AW49" s="17"/>
      <c r="AX49" s="17"/>
      <c r="AY49" s="17"/>
      <c r="AZ49" s="9"/>
      <c r="BA49" s="7"/>
      <c r="BB49" s="12"/>
      <c r="BC49" s="11">
        <f t="shared" si="5"/>
        <v>2.8459462901158847</v>
      </c>
      <c r="BD49" s="8"/>
      <c r="BE49" s="8"/>
      <c r="BF49" s="8"/>
      <c r="BG49" s="8"/>
      <c r="BH49" s="8"/>
      <c r="BI49" s="8"/>
      <c r="BJ49" s="8"/>
      <c r="BK49" s="8"/>
      <c r="BL49" s="9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</row>
    <row r="50" spans="2:90" x14ac:dyDescent="0.25">
      <c r="B50" s="17"/>
      <c r="C50" s="17"/>
      <c r="D50" s="17"/>
      <c r="E50" s="17"/>
      <c r="H50" s="17"/>
      <c r="I50" s="17"/>
      <c r="J50" s="17"/>
      <c r="K50" s="17"/>
      <c r="L50" s="17"/>
      <c r="M50" s="17"/>
      <c r="S50" s="17"/>
      <c r="T50" s="10">
        <v>701.88566030000004</v>
      </c>
      <c r="U50" s="11">
        <v>701.88565989999995</v>
      </c>
      <c r="V50" s="11">
        <v>3.5600000000000001E-7</v>
      </c>
      <c r="W50" s="12">
        <v>0.82068835399999995</v>
      </c>
      <c r="X50" s="12">
        <v>0.82068835299999998</v>
      </c>
      <c r="Y50" s="13">
        <v>1.0000000000000001E-9</v>
      </c>
      <c r="Z50" s="83"/>
      <c r="AA50" s="36">
        <f t="shared" si="0"/>
        <v>1.1692621753366798E-3</v>
      </c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7"/>
      <c r="AN50" s="67">
        <f t="shared" si="1"/>
        <v>0.41034417699999998</v>
      </c>
      <c r="AO50" s="65">
        <f t="shared" si="2"/>
        <v>561.50852824000003</v>
      </c>
      <c r="AP50" s="64">
        <f t="shared" si="3"/>
        <v>0.20517208849999999</v>
      </c>
      <c r="AQ50" s="65">
        <f t="shared" si="4"/>
        <v>631.69709427000009</v>
      </c>
      <c r="AR50" s="17"/>
      <c r="AS50" s="17"/>
      <c r="AT50" s="17"/>
      <c r="AU50" s="17"/>
      <c r="AV50" s="17"/>
      <c r="AW50" s="17"/>
      <c r="AX50" s="17"/>
      <c r="AY50" s="17"/>
      <c r="AZ50" s="9"/>
      <c r="BA50" s="7"/>
      <c r="BB50" s="12"/>
      <c r="BC50" s="11">
        <f t="shared" si="5"/>
        <v>2.8462663697577071</v>
      </c>
      <c r="BD50" s="8"/>
      <c r="BE50" s="8"/>
      <c r="BF50" s="8"/>
      <c r="BG50" s="8"/>
      <c r="BH50" s="8"/>
      <c r="BI50" s="8"/>
      <c r="BJ50" s="8"/>
      <c r="BK50" s="8"/>
      <c r="BL50" s="9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</row>
    <row r="51" spans="2:90" x14ac:dyDescent="0.25">
      <c r="S51" s="17"/>
      <c r="T51" s="10">
        <v>702.48774979999996</v>
      </c>
      <c r="U51" s="11">
        <v>702.48774630000003</v>
      </c>
      <c r="V51" s="11">
        <v>3.5599999999999998E-6</v>
      </c>
      <c r="W51" s="12">
        <v>0.82173435900000003</v>
      </c>
      <c r="X51" s="12">
        <v>0.82173434899999998</v>
      </c>
      <c r="Y51" s="13">
        <v>1E-8</v>
      </c>
      <c r="Z51" s="83"/>
      <c r="AA51" s="58">
        <f t="shared" si="0"/>
        <v>1.1697490230028209E-3</v>
      </c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67">
        <f t="shared" si="1"/>
        <v>0.41086717950000001</v>
      </c>
      <c r="AO51" s="65">
        <f t="shared" si="2"/>
        <v>561.99019983999995</v>
      </c>
      <c r="AP51" s="64">
        <f t="shared" si="3"/>
        <v>0.20543358975000001</v>
      </c>
      <c r="AQ51" s="65">
        <f t="shared" si="4"/>
        <v>632.23897481999995</v>
      </c>
      <c r="AR51" s="17"/>
      <c r="AS51" s="17"/>
      <c r="AT51" s="17"/>
      <c r="AU51" s="17"/>
      <c r="AV51" s="17"/>
      <c r="AW51" s="17"/>
      <c r="AX51" s="17"/>
      <c r="AY51" s="17"/>
      <c r="AZ51" s="9"/>
      <c r="BA51" s="7"/>
      <c r="BB51" s="12"/>
      <c r="BC51" s="11">
        <f t="shared" si="5"/>
        <v>2.8466387552808192</v>
      </c>
      <c r="BD51" s="8"/>
      <c r="BE51" s="8"/>
      <c r="BF51" s="8"/>
      <c r="BG51" s="8"/>
      <c r="BH51" s="8"/>
      <c r="BI51" s="8"/>
      <c r="BJ51" s="8"/>
      <c r="BK51" s="8"/>
      <c r="BL51" s="9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</row>
    <row r="52" spans="2:90" x14ac:dyDescent="0.25">
      <c r="S52" s="17"/>
      <c r="T52" s="10">
        <v>703.3340819</v>
      </c>
      <c r="U52" s="11">
        <v>703.33404640000003</v>
      </c>
      <c r="V52" s="11">
        <v>3.5599999999999998E-5</v>
      </c>
      <c r="W52" s="12">
        <v>0.82320596599999996</v>
      </c>
      <c r="X52" s="12">
        <v>0.82320586600000001</v>
      </c>
      <c r="Y52" s="13">
        <v>9.9999999999999995E-8</v>
      </c>
      <c r="Z52" s="83"/>
      <c r="AA52" s="58">
        <f t="shared" si="0"/>
        <v>1.1704337770411691E-3</v>
      </c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67">
        <f t="shared" si="1"/>
        <v>0.41160298299999998</v>
      </c>
      <c r="AO52" s="65">
        <f t="shared" si="2"/>
        <v>562.66726552</v>
      </c>
      <c r="AP52" s="64">
        <f t="shared" si="3"/>
        <v>0.20580149149999999</v>
      </c>
      <c r="AQ52" s="65">
        <f t="shared" si="4"/>
        <v>633.00067371</v>
      </c>
      <c r="AR52" s="17"/>
      <c r="AS52" s="17"/>
      <c r="AT52" s="17"/>
      <c r="AU52" s="17"/>
      <c r="AV52" s="17"/>
      <c r="AW52" s="17"/>
      <c r="AX52" s="17"/>
      <c r="AY52" s="17"/>
      <c r="AZ52" s="9"/>
      <c r="BA52" s="7"/>
      <c r="BB52" s="12"/>
      <c r="BC52" s="11">
        <f t="shared" si="5"/>
        <v>2.8471616628029586</v>
      </c>
      <c r="BD52" s="8"/>
      <c r="BE52" s="8"/>
      <c r="BF52" s="8"/>
      <c r="BG52" s="8"/>
      <c r="BH52" s="8"/>
      <c r="BI52" s="8"/>
      <c r="BJ52" s="8"/>
      <c r="BK52" s="8"/>
      <c r="BL52" s="9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</row>
    <row r="53" spans="2:90" x14ac:dyDescent="0.25">
      <c r="S53" s="17"/>
      <c r="T53" s="10">
        <v>705.04411319999997</v>
      </c>
      <c r="U53" s="11">
        <v>705.04375749999997</v>
      </c>
      <c r="V53" s="11">
        <v>3.5570900000000001E-4</v>
      </c>
      <c r="W53" s="12">
        <v>0.82618403399999996</v>
      </c>
      <c r="X53" s="12">
        <v>0.82618303400000004</v>
      </c>
      <c r="Y53" s="13">
        <v>9.9999999999999995E-7</v>
      </c>
      <c r="Z53" s="83"/>
      <c r="AA53" s="58">
        <f t="shared" si="0"/>
        <v>1.1718189238545365E-3</v>
      </c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67">
        <f t="shared" si="1"/>
        <v>0.41309201699999998</v>
      </c>
      <c r="AO53" s="65">
        <f t="shared" si="2"/>
        <v>564.03529056000002</v>
      </c>
      <c r="AP53" s="64">
        <f t="shared" si="3"/>
        <v>0.20654600849999999</v>
      </c>
      <c r="AQ53" s="65">
        <f t="shared" si="4"/>
        <v>634.53970187999994</v>
      </c>
      <c r="AR53" s="17"/>
      <c r="AS53" s="17"/>
      <c r="AT53" s="17"/>
      <c r="AU53" s="17"/>
      <c r="AV53" s="17"/>
      <c r="AW53" s="17"/>
      <c r="AX53" s="17"/>
      <c r="AY53" s="17"/>
      <c r="AZ53" s="9"/>
      <c r="BA53" s="7"/>
      <c r="BB53" s="12"/>
      <c r="BC53" s="11">
        <f t="shared" si="5"/>
        <v>2.8482162907786099</v>
      </c>
      <c r="BD53" s="8"/>
      <c r="BE53" s="8"/>
      <c r="BF53" s="8"/>
      <c r="BG53" s="8"/>
      <c r="BH53" s="8"/>
      <c r="BI53" s="8"/>
      <c r="BJ53" s="8"/>
      <c r="BK53" s="8"/>
      <c r="BL53" s="9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</row>
    <row r="54" spans="2:90" x14ac:dyDescent="0.25">
      <c r="S54" s="17"/>
      <c r="T54" s="10">
        <v>708.36673269999994</v>
      </c>
      <c r="U54" s="11">
        <v>708.36317559999998</v>
      </c>
      <c r="V54" s="11">
        <v>3.557078E-3</v>
      </c>
      <c r="W54" s="12">
        <v>0.83198954700000005</v>
      </c>
      <c r="X54" s="12">
        <v>0.83197954699999999</v>
      </c>
      <c r="Y54" s="13">
        <v>1.0000000000000001E-5</v>
      </c>
      <c r="Z54" s="83"/>
      <c r="AA54" s="58">
        <f t="shared" si="0"/>
        <v>1.1745180971850574E-3</v>
      </c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67">
        <f t="shared" si="1"/>
        <v>0.41599477350000003</v>
      </c>
      <c r="AO54" s="65">
        <f t="shared" si="2"/>
        <v>566.69338615999993</v>
      </c>
      <c r="AP54" s="64">
        <f t="shared" si="3"/>
        <v>0.20799738675000001</v>
      </c>
      <c r="AQ54" s="65">
        <f t="shared" si="4"/>
        <v>637.53005942999994</v>
      </c>
      <c r="AR54" s="17"/>
      <c r="AS54" s="17"/>
      <c r="AT54" s="17"/>
      <c r="AU54" s="17"/>
      <c r="AV54" s="17"/>
      <c r="AW54" s="17"/>
      <c r="AX54" s="17"/>
      <c r="AY54" s="17"/>
      <c r="AZ54" s="9"/>
      <c r="BA54" s="7"/>
      <c r="BB54" s="12"/>
      <c r="BC54" s="11">
        <f t="shared" si="5"/>
        <v>2.8502581570577443</v>
      </c>
      <c r="BD54" s="8"/>
      <c r="BE54" s="8"/>
      <c r="BF54" s="8"/>
      <c r="BG54" s="8"/>
      <c r="BH54" s="8"/>
      <c r="BI54" s="8"/>
      <c r="BJ54" s="8"/>
      <c r="BK54" s="8"/>
      <c r="BL54" s="9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</row>
    <row r="55" spans="2:90" x14ac:dyDescent="0.25">
      <c r="S55" s="17"/>
      <c r="T55" s="10">
        <v>714.23465629999998</v>
      </c>
      <c r="U55" s="11">
        <v>714.19908629999998</v>
      </c>
      <c r="V55" s="11">
        <v>3.5570036999999999E-2</v>
      </c>
      <c r="W55" s="12">
        <v>0.84232163999999998</v>
      </c>
      <c r="X55" s="12">
        <v>0.84222163999999999</v>
      </c>
      <c r="Y55" s="13">
        <v>1E-4</v>
      </c>
      <c r="Z55" s="83"/>
      <c r="AA55" s="58">
        <f t="shared" si="0"/>
        <v>1.1793345962285533E-3</v>
      </c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67">
        <f t="shared" si="1"/>
        <v>0.42116081999999999</v>
      </c>
      <c r="AO55" s="65">
        <f t="shared" si="2"/>
        <v>571.38772503999996</v>
      </c>
      <c r="AP55" s="64">
        <f t="shared" si="3"/>
        <v>0.21058041</v>
      </c>
      <c r="AQ55" s="65">
        <f t="shared" si="4"/>
        <v>642.81119066999997</v>
      </c>
      <c r="AR55" s="17"/>
      <c r="AS55" s="17"/>
      <c r="AT55" s="17"/>
      <c r="AU55" s="17"/>
      <c r="AV55" s="17"/>
      <c r="AW55" s="17"/>
      <c r="AX55" s="17"/>
      <c r="AY55" s="17"/>
      <c r="AZ55" s="9"/>
      <c r="BA55" s="7"/>
      <c r="BB55" s="12"/>
      <c r="BC55" s="11">
        <f t="shared" si="5"/>
        <v>2.8538409193301484</v>
      </c>
      <c r="BD55" s="8"/>
      <c r="BE55" s="8"/>
      <c r="BF55" s="8"/>
      <c r="BG55" s="8"/>
      <c r="BH55" s="8"/>
      <c r="BI55" s="8"/>
      <c r="BJ55" s="8"/>
      <c r="BK55" s="8"/>
      <c r="BL55" s="9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</row>
    <row r="56" spans="2:90" x14ac:dyDescent="0.25">
      <c r="S56" s="17"/>
      <c r="T56" s="10">
        <v>727.27514340000005</v>
      </c>
      <c r="U56" s="11">
        <v>726.91951770000003</v>
      </c>
      <c r="V56" s="11">
        <v>0.35562568700000002</v>
      </c>
      <c r="W56" s="12">
        <v>0.865830714</v>
      </c>
      <c r="X56" s="12">
        <v>0.864830714</v>
      </c>
      <c r="Y56" s="13">
        <v>1E-3</v>
      </c>
      <c r="Z56" s="83"/>
      <c r="AA56" s="58">
        <f t="shared" si="0"/>
        <v>1.1905132766565551E-3</v>
      </c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67">
        <f t="shared" si="1"/>
        <v>0.432915357</v>
      </c>
      <c r="AO56" s="65">
        <f t="shared" si="2"/>
        <v>581.82011472000011</v>
      </c>
      <c r="AP56" s="64">
        <f t="shared" si="3"/>
        <v>0.2164576785</v>
      </c>
      <c r="AQ56" s="65">
        <f t="shared" si="4"/>
        <v>654.54762906000008</v>
      </c>
      <c r="AR56" s="17"/>
      <c r="AS56" s="17"/>
      <c r="AT56" s="17"/>
      <c r="AU56" s="17"/>
      <c r="AV56" s="17"/>
      <c r="AW56" s="17"/>
      <c r="AX56" s="17"/>
      <c r="AY56" s="17"/>
      <c r="AZ56" s="9"/>
      <c r="BA56" s="7"/>
      <c r="BB56" s="12"/>
      <c r="BC56" s="11">
        <f t="shared" si="5"/>
        <v>2.8616987446335922</v>
      </c>
      <c r="BD56" s="8"/>
      <c r="BE56" s="8"/>
      <c r="BF56" s="8"/>
      <c r="BG56" s="8"/>
      <c r="BH56" s="8"/>
      <c r="BI56" s="8"/>
      <c r="BJ56" s="8"/>
      <c r="BK56" s="8"/>
      <c r="BL56" s="9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</row>
    <row r="57" spans="2:90" x14ac:dyDescent="0.25">
      <c r="S57" s="17"/>
      <c r="T57" s="10">
        <v>761.4360236</v>
      </c>
      <c r="U57" s="11">
        <v>757.88721750000002</v>
      </c>
      <c r="V57" s="11">
        <v>3.548806114</v>
      </c>
      <c r="W57" s="12">
        <v>0.93271642499999996</v>
      </c>
      <c r="X57" s="12">
        <v>0.92271642499999995</v>
      </c>
      <c r="Y57" s="13">
        <v>0.01</v>
      </c>
      <c r="Z57" s="83"/>
      <c r="AA57" s="58">
        <f t="shared" si="0"/>
        <v>1.2249439166145592E-3</v>
      </c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67">
        <f t="shared" si="1"/>
        <v>0.46635821249999998</v>
      </c>
      <c r="AO57" s="65">
        <f t="shared" si="2"/>
        <v>609.14881888000002</v>
      </c>
      <c r="AP57" s="64">
        <f t="shared" si="3"/>
        <v>0.23317910624999999</v>
      </c>
      <c r="AQ57" s="65">
        <f t="shared" si="4"/>
        <v>685.29242124000007</v>
      </c>
      <c r="AR57" s="17"/>
      <c r="AS57" s="17"/>
      <c r="AT57" s="17"/>
      <c r="AU57" s="17"/>
      <c r="AV57" s="17"/>
      <c r="AW57" s="17"/>
      <c r="AX57" s="17"/>
      <c r="AY57" s="17"/>
      <c r="AZ57" s="9"/>
      <c r="BA57" s="7"/>
      <c r="BB57" s="12"/>
      <c r="BC57" s="11">
        <f t="shared" si="5"/>
        <v>2.8816334194715356</v>
      </c>
      <c r="BD57" s="8"/>
      <c r="BE57" s="8"/>
      <c r="BF57" s="8"/>
      <c r="BG57" s="8"/>
      <c r="BH57" s="8"/>
      <c r="BI57" s="8"/>
      <c r="BJ57" s="8"/>
      <c r="BK57" s="8"/>
      <c r="BL57" s="9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</row>
    <row r="58" spans="2:90" x14ac:dyDescent="0.25">
      <c r="S58" s="17"/>
      <c r="T58" s="10">
        <v>782.03051830000004</v>
      </c>
      <c r="U58" s="11">
        <v>774.9493903</v>
      </c>
      <c r="V58" s="11">
        <v>7.0811280590000001</v>
      </c>
      <c r="W58" s="12">
        <v>0.97724118400000004</v>
      </c>
      <c r="X58" s="12">
        <v>0.95724118400000002</v>
      </c>
      <c r="Y58" s="13">
        <v>0.02</v>
      </c>
      <c r="Z58" s="83"/>
      <c r="AA58" s="58">
        <f t="shared" si="0"/>
        <v>1.2496202656187311E-3</v>
      </c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67">
        <f t="shared" si="1"/>
        <v>0.48862059200000002</v>
      </c>
      <c r="AO58" s="65">
        <f t="shared" si="2"/>
        <v>625.62441464000005</v>
      </c>
      <c r="AP58" s="64">
        <f t="shared" si="3"/>
        <v>0.24431029600000001</v>
      </c>
      <c r="AQ58" s="65">
        <f t="shared" si="4"/>
        <v>703.8274664700001</v>
      </c>
      <c r="AR58" s="17"/>
      <c r="AS58" s="17"/>
      <c r="AT58" s="17"/>
      <c r="AU58" s="17"/>
      <c r="AV58" s="17"/>
      <c r="AW58" s="17"/>
      <c r="AX58" s="17"/>
      <c r="AY58" s="17"/>
      <c r="AZ58" s="9"/>
      <c r="BA58" s="7"/>
      <c r="BB58" s="12"/>
      <c r="BC58" s="11">
        <f t="shared" si="5"/>
        <v>2.8932237014878148</v>
      </c>
      <c r="BD58" s="8"/>
      <c r="BE58" s="8"/>
      <c r="BF58" s="8"/>
      <c r="BG58" s="8"/>
      <c r="BH58" s="8"/>
      <c r="BI58" s="8"/>
      <c r="BJ58" s="8"/>
      <c r="BK58" s="8"/>
      <c r="BL58" s="9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</row>
    <row r="59" spans="2:90" x14ac:dyDescent="0.25">
      <c r="S59" s="17"/>
      <c r="T59" s="10">
        <v>798.17763400000001</v>
      </c>
      <c r="U59" s="11">
        <v>787.58055360000003</v>
      </c>
      <c r="V59" s="11">
        <v>10.597080419999999</v>
      </c>
      <c r="W59" s="12">
        <v>1.0144289500000001</v>
      </c>
      <c r="X59" s="12">
        <v>0.98442894999999997</v>
      </c>
      <c r="Y59" s="13">
        <v>0.03</v>
      </c>
      <c r="Z59" s="83"/>
      <c r="AA59" s="58">
        <f t="shared" si="0"/>
        <v>1.2709313150210371E-3</v>
      </c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67">
        <f t="shared" si="1"/>
        <v>0.50721447500000005</v>
      </c>
      <c r="AO59" s="65">
        <f t="shared" si="2"/>
        <v>638.54210720000003</v>
      </c>
      <c r="AP59" s="64">
        <f t="shared" si="3"/>
        <v>0.25360723750000003</v>
      </c>
      <c r="AQ59" s="65">
        <f t="shared" si="4"/>
        <v>718.35987060000002</v>
      </c>
      <c r="AR59" s="17"/>
      <c r="AS59" s="17"/>
      <c r="AT59" s="17"/>
      <c r="AU59" s="17"/>
      <c r="AV59" s="17"/>
      <c r="AW59" s="17"/>
      <c r="AX59" s="17"/>
      <c r="AY59" s="17"/>
      <c r="AZ59" s="9"/>
      <c r="BA59" s="7"/>
      <c r="BB59" s="12">
        <f t="shared" ref="BB59:BB88" si="7">LOG(W59)</f>
        <v>6.2216347074587237E-3</v>
      </c>
      <c r="BC59" s="11">
        <f t="shared" si="5"/>
        <v>2.9020995541089007</v>
      </c>
      <c r="BD59" s="8"/>
      <c r="BE59" s="8"/>
      <c r="BF59" s="8"/>
      <c r="BG59" s="8"/>
      <c r="BH59" s="8"/>
      <c r="BI59" s="8"/>
      <c r="BJ59" s="8"/>
      <c r="BK59" s="8"/>
      <c r="BL59" s="9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</row>
    <row r="60" spans="2:90" x14ac:dyDescent="0.25">
      <c r="S60" s="17"/>
      <c r="T60" s="10">
        <v>812.01319450000005</v>
      </c>
      <c r="U60" s="11">
        <v>797.91641779999998</v>
      </c>
      <c r="V60" s="11">
        <v>14.09677673</v>
      </c>
      <c r="W60" s="12">
        <v>1.0479119050000001</v>
      </c>
      <c r="X60" s="12">
        <v>1.0079119050000001</v>
      </c>
      <c r="Y60" s="13">
        <v>0.04</v>
      </c>
      <c r="Z60" s="83"/>
      <c r="AA60" s="58">
        <f t="shared" si="0"/>
        <v>1.2905109327013529E-3</v>
      </c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67">
        <f t="shared" si="1"/>
        <v>0.52395595250000004</v>
      </c>
      <c r="AO60" s="65">
        <f t="shared" si="2"/>
        <v>649.61055560000011</v>
      </c>
      <c r="AP60" s="64">
        <f t="shared" si="3"/>
        <v>0.26197797625000002</v>
      </c>
      <c r="AQ60" s="65">
        <f t="shared" si="4"/>
        <v>730.81187505000003</v>
      </c>
      <c r="AR60" s="17"/>
      <c r="AS60" s="17"/>
      <c r="AT60" s="17"/>
      <c r="AU60" s="17"/>
      <c r="AV60" s="17"/>
      <c r="AW60" s="17"/>
      <c r="AX60" s="17"/>
      <c r="AY60" s="17"/>
      <c r="AZ60" s="9"/>
      <c r="BA60" s="7"/>
      <c r="BB60" s="12">
        <f t="shared" si="7"/>
        <v>2.0324774269359989E-2</v>
      </c>
      <c r="BC60" s="11">
        <f t="shared" si="5"/>
        <v>2.9095630862017479</v>
      </c>
      <c r="BD60" s="8"/>
      <c r="BE60" s="8"/>
      <c r="BF60" s="8"/>
      <c r="BG60" s="8"/>
      <c r="BH60" s="8"/>
      <c r="BI60" s="8"/>
      <c r="BJ60" s="8"/>
      <c r="BK60" s="8"/>
      <c r="BL60" s="9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</row>
    <row r="61" spans="2:90" x14ac:dyDescent="0.25">
      <c r="S61" s="17"/>
      <c r="T61" s="10">
        <v>824.34859089999998</v>
      </c>
      <c r="U61" s="11">
        <v>806.76826140000003</v>
      </c>
      <c r="V61" s="11">
        <v>17.580329460000002</v>
      </c>
      <c r="W61" s="12">
        <v>1.079043328</v>
      </c>
      <c r="X61" s="12">
        <v>1.029043328</v>
      </c>
      <c r="Y61" s="13">
        <v>0.05</v>
      </c>
      <c r="Z61" s="83"/>
      <c r="AA61" s="58">
        <f t="shared" si="0"/>
        <v>1.3089648480164582E-3</v>
      </c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67">
        <f t="shared" si="1"/>
        <v>0.53952166400000001</v>
      </c>
      <c r="AO61" s="65">
        <f t="shared" si="2"/>
        <v>659.47887272000003</v>
      </c>
      <c r="AP61" s="64">
        <f t="shared" si="3"/>
        <v>0.26976083200000001</v>
      </c>
      <c r="AQ61" s="65">
        <f t="shared" si="4"/>
        <v>741.91373180999994</v>
      </c>
      <c r="AR61" s="17"/>
      <c r="AS61" s="17"/>
      <c r="AT61" s="17"/>
      <c r="AU61" s="17"/>
      <c r="AV61" s="17"/>
      <c r="AW61" s="17"/>
      <c r="AX61" s="17"/>
      <c r="AY61" s="17"/>
      <c r="AZ61" s="9"/>
      <c r="BA61" s="7"/>
      <c r="BB61" s="12">
        <f t="shared" si="7"/>
        <v>3.3038883731580641E-2</v>
      </c>
      <c r="BC61" s="11">
        <f t="shared" si="5"/>
        <v>2.9161108999138006</v>
      </c>
      <c r="BD61" s="8"/>
      <c r="BE61" s="8"/>
      <c r="BF61" s="8"/>
      <c r="BG61" s="8"/>
      <c r="BH61" s="8"/>
      <c r="BI61" s="8"/>
      <c r="BJ61" s="8"/>
      <c r="BK61" s="8"/>
      <c r="BL61" s="9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</row>
    <row r="62" spans="2:90" x14ac:dyDescent="0.25">
      <c r="S62" s="17"/>
      <c r="T62" s="10">
        <v>835.60022909999998</v>
      </c>
      <c r="U62" s="11">
        <v>814.55237899999997</v>
      </c>
      <c r="V62" s="11">
        <v>21.047850069999999</v>
      </c>
      <c r="W62" s="12">
        <v>1.1085051589999999</v>
      </c>
      <c r="X62" s="12">
        <v>1.0485051590000001</v>
      </c>
      <c r="Y62" s="13">
        <v>0.06</v>
      </c>
      <c r="Z62" s="83"/>
      <c r="AA62" s="58">
        <f t="shared" si="0"/>
        <v>1.3265974809436537E-3</v>
      </c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67">
        <f t="shared" si="1"/>
        <v>0.55425257949999995</v>
      </c>
      <c r="AO62" s="65">
        <f t="shared" si="2"/>
        <v>668.48018328000001</v>
      </c>
      <c r="AP62" s="64">
        <f t="shared" si="3"/>
        <v>0.27712628974999998</v>
      </c>
      <c r="AQ62" s="65">
        <f t="shared" si="4"/>
        <v>752.04020619000005</v>
      </c>
      <c r="AR62" s="17"/>
      <c r="AS62" s="17"/>
      <c r="AT62" s="17"/>
      <c r="AU62" s="17"/>
      <c r="AV62" s="17"/>
      <c r="AW62" s="17"/>
      <c r="AX62" s="17"/>
      <c r="AY62" s="17"/>
      <c r="AZ62" s="9"/>
      <c r="BA62" s="7"/>
      <c r="BB62" s="12">
        <f t="shared" si="7"/>
        <v>4.473771866838553E-2</v>
      </c>
      <c r="BC62" s="11">
        <f t="shared" si="5"/>
        <v>2.921998550380617</v>
      </c>
      <c r="BD62" s="8"/>
      <c r="BE62" s="8"/>
      <c r="BF62" s="8"/>
      <c r="BG62" s="8"/>
      <c r="BH62" s="8"/>
      <c r="BI62" s="8"/>
      <c r="BJ62" s="8"/>
      <c r="BK62" s="8"/>
      <c r="BL62" s="9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</row>
    <row r="63" spans="2:90" x14ac:dyDescent="0.25">
      <c r="S63" s="17"/>
      <c r="T63" s="10">
        <v>846.01768360000005</v>
      </c>
      <c r="U63" s="11">
        <v>821.51823460000003</v>
      </c>
      <c r="V63" s="11">
        <v>24.499448959999999</v>
      </c>
      <c r="W63" s="12">
        <v>1.136699237</v>
      </c>
      <c r="X63" s="12">
        <v>1.0666992369999999</v>
      </c>
      <c r="Y63" s="13">
        <v>7.0000000000000007E-2</v>
      </c>
      <c r="Z63" s="83"/>
      <c r="AA63" s="58">
        <f t="shared" si="0"/>
        <v>1.3435880349014491E-3</v>
      </c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67">
        <f t="shared" si="1"/>
        <v>0.56834961849999999</v>
      </c>
      <c r="AO63" s="65">
        <f t="shared" si="2"/>
        <v>676.81414688000007</v>
      </c>
      <c r="AP63" s="64">
        <f t="shared" si="3"/>
        <v>0.28417480924999999</v>
      </c>
      <c r="AQ63" s="65">
        <f t="shared" si="4"/>
        <v>761.41591524000012</v>
      </c>
      <c r="AR63" s="17"/>
      <c r="AS63" s="17"/>
      <c r="AT63" s="17"/>
      <c r="AU63" s="17"/>
      <c r="AV63" s="17"/>
      <c r="AW63" s="17"/>
      <c r="AX63" s="17"/>
      <c r="AY63" s="17"/>
      <c r="AZ63" s="9"/>
      <c r="BA63" s="7"/>
      <c r="BB63" s="12">
        <f t="shared" si="7"/>
        <v>5.5645568478159692E-2</v>
      </c>
      <c r="BC63" s="11">
        <f t="shared" si="5"/>
        <v>2.9273794408281919</v>
      </c>
      <c r="BD63" s="8"/>
      <c r="BE63" s="8"/>
      <c r="BF63" s="8"/>
      <c r="BG63" s="8"/>
      <c r="BH63" s="8"/>
      <c r="BI63" s="8"/>
      <c r="BJ63" s="8"/>
      <c r="BK63" s="8"/>
      <c r="BL63" s="9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</row>
    <row r="64" spans="2:90" x14ac:dyDescent="0.25">
      <c r="S64" s="17"/>
      <c r="T64" s="10">
        <v>855.76562669999998</v>
      </c>
      <c r="U64" s="11">
        <v>827.83039120000001</v>
      </c>
      <c r="V64" s="11">
        <v>27.935235559999999</v>
      </c>
      <c r="W64" s="12">
        <v>1.1638865899999999</v>
      </c>
      <c r="X64" s="12">
        <v>1.0838865900000001</v>
      </c>
      <c r="Y64" s="13">
        <v>0.08</v>
      </c>
      <c r="Z64" s="83"/>
      <c r="AA64" s="58">
        <f t="shared" si="0"/>
        <v>1.3600529790944919E-3</v>
      </c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67">
        <f t="shared" si="1"/>
        <v>0.58194329499999997</v>
      </c>
      <c r="AO64" s="65">
        <f t="shared" si="2"/>
        <v>684.61250136000001</v>
      </c>
      <c r="AP64" s="64">
        <f t="shared" si="3"/>
        <v>0.29097164749999999</v>
      </c>
      <c r="AQ64" s="65">
        <f t="shared" si="4"/>
        <v>770.18906403000005</v>
      </c>
      <c r="AR64" s="17"/>
      <c r="AS64" s="17"/>
      <c r="AT64" s="17"/>
      <c r="AU64" s="17"/>
      <c r="AV64" s="17"/>
      <c r="AW64" s="17"/>
      <c r="AX64" s="17"/>
      <c r="AY64" s="17"/>
      <c r="AZ64" s="9"/>
      <c r="BA64" s="7"/>
      <c r="BB64" s="12">
        <f t="shared" si="7"/>
        <v>6.5910664388821427E-2</v>
      </c>
      <c r="BC64" s="11">
        <f t="shared" si="5"/>
        <v>2.9323548383125342</v>
      </c>
      <c r="BD64" s="8"/>
      <c r="BE64" s="8"/>
      <c r="BF64" s="8"/>
      <c r="BG64" s="8"/>
      <c r="BH64" s="8"/>
      <c r="BI64" s="8"/>
      <c r="BJ64" s="8"/>
      <c r="BK64" s="8"/>
      <c r="BL64" s="9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</row>
    <row r="65" spans="19:90" x14ac:dyDescent="0.25">
      <c r="S65" s="17"/>
      <c r="T65" s="10">
        <v>864.96005579999996</v>
      </c>
      <c r="U65" s="11">
        <v>833.60473750000006</v>
      </c>
      <c r="V65" s="11">
        <v>31.355318270000001</v>
      </c>
      <c r="W65" s="12">
        <v>1.190248491</v>
      </c>
      <c r="X65" s="12">
        <v>1.1002484910000001</v>
      </c>
      <c r="Y65" s="13">
        <v>0.09</v>
      </c>
      <c r="Z65" s="83"/>
      <c r="AA65" s="58">
        <f t="shared" si="0"/>
        <v>1.3760733608665216E-3</v>
      </c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67">
        <f t="shared" si="1"/>
        <v>0.59512424549999998</v>
      </c>
      <c r="AO65" s="65">
        <f t="shared" si="2"/>
        <v>691.96804464000002</v>
      </c>
      <c r="AP65" s="64">
        <f t="shared" si="3"/>
        <v>0.29756212274999999</v>
      </c>
      <c r="AQ65" s="65">
        <f t="shared" si="4"/>
        <v>778.46405021999999</v>
      </c>
      <c r="AR65" s="17"/>
      <c r="AS65" s="17"/>
      <c r="AT65" s="17"/>
      <c r="AU65" s="17"/>
      <c r="AV65" s="17"/>
      <c r="AW65" s="17"/>
      <c r="AX65" s="17"/>
      <c r="AY65" s="17"/>
      <c r="AZ65" s="9"/>
      <c r="BA65" s="7"/>
      <c r="BB65" s="12">
        <f t="shared" si="7"/>
        <v>7.5637639547271929E-2</v>
      </c>
      <c r="BC65" s="11">
        <f t="shared" si="5"/>
        <v>2.9369960520356857</v>
      </c>
      <c r="BD65" s="8"/>
      <c r="BE65" s="8"/>
      <c r="BF65" s="8"/>
      <c r="BG65" s="8"/>
      <c r="BH65" s="8"/>
      <c r="BI65" s="8"/>
      <c r="BJ65" s="8"/>
      <c r="BK65" s="8"/>
      <c r="BL65" s="9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</row>
    <row r="66" spans="19:90" x14ac:dyDescent="0.25">
      <c r="S66" s="17"/>
      <c r="T66" s="10">
        <v>873.68663679999997</v>
      </c>
      <c r="U66" s="11">
        <v>838.9268323</v>
      </c>
      <c r="V66" s="11">
        <v>34.759804510000002</v>
      </c>
      <c r="W66" s="12">
        <v>1.2159171010000001</v>
      </c>
      <c r="X66" s="12">
        <v>1.115917101</v>
      </c>
      <c r="Y66" s="13">
        <v>0.1</v>
      </c>
      <c r="Z66" s="83"/>
      <c r="AA66" s="58">
        <f t="shared" si="0"/>
        <v>1.3917084796597865E-3</v>
      </c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67">
        <f t="shared" si="1"/>
        <v>0.60795855050000003</v>
      </c>
      <c r="AO66" s="65">
        <f t="shared" si="2"/>
        <v>698.94930943999998</v>
      </c>
      <c r="AP66" s="64">
        <f t="shared" si="3"/>
        <v>0.30397927525000001</v>
      </c>
      <c r="AQ66" s="65">
        <f t="shared" si="4"/>
        <v>786.31797312000003</v>
      </c>
      <c r="AR66" s="17"/>
      <c r="AS66" s="17"/>
      <c r="AT66" s="17"/>
      <c r="AU66" s="17"/>
      <c r="AV66" s="17"/>
      <c r="AW66" s="17"/>
      <c r="AX66" s="17"/>
      <c r="AY66" s="17"/>
      <c r="AZ66" s="9"/>
      <c r="BA66" s="7"/>
      <c r="BB66" s="12">
        <f t="shared" si="7"/>
        <v>8.4903966544016884E-2</v>
      </c>
      <c r="BC66" s="11">
        <f t="shared" si="5"/>
        <v>2.9413556931474902</v>
      </c>
      <c r="BD66" s="8"/>
      <c r="BE66" s="8"/>
      <c r="BF66" s="8"/>
      <c r="BG66" s="8"/>
      <c r="BH66" s="8"/>
      <c r="BI66" s="8"/>
      <c r="BJ66" s="8"/>
      <c r="BK66" s="8"/>
      <c r="BL66" s="9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</row>
    <row r="67" spans="19:90" x14ac:dyDescent="0.25">
      <c r="S67" s="17"/>
      <c r="T67" s="10">
        <v>944.91422829999999</v>
      </c>
      <c r="U67" s="11">
        <v>876.94441949999998</v>
      </c>
      <c r="V67" s="11">
        <v>67.969808819999997</v>
      </c>
      <c r="W67" s="12">
        <v>1.449047945</v>
      </c>
      <c r="X67" s="12">
        <v>1.249047945</v>
      </c>
      <c r="Y67" s="13">
        <v>0.2</v>
      </c>
      <c r="Z67" s="83"/>
      <c r="AA67" s="58">
        <f t="shared" si="0"/>
        <v>1.5335232570335929E-3</v>
      </c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67">
        <f t="shared" si="1"/>
        <v>0.7245239725</v>
      </c>
      <c r="AO67" s="65">
        <f t="shared" si="2"/>
        <v>755.93138264000004</v>
      </c>
      <c r="AP67" s="64">
        <f t="shared" si="3"/>
        <v>0.36226198625</v>
      </c>
      <c r="AQ67" s="65">
        <f t="shared" si="4"/>
        <v>850.42280546999996</v>
      </c>
      <c r="AR67" s="17"/>
      <c r="AS67" s="17"/>
      <c r="AT67" s="17"/>
      <c r="AU67" s="17"/>
      <c r="AV67" s="17"/>
      <c r="AW67" s="17"/>
      <c r="AX67" s="17"/>
      <c r="AY67" s="17"/>
      <c r="AZ67" s="9"/>
      <c r="BA67" s="7"/>
      <c r="BB67" s="12">
        <f t="shared" si="7"/>
        <v>0.16108275531551941</v>
      </c>
      <c r="BC67" s="11">
        <f t="shared" si="5"/>
        <v>2.9753923885446092</v>
      </c>
      <c r="BD67" s="8"/>
      <c r="BE67" s="8"/>
      <c r="BF67" s="8"/>
      <c r="BG67" s="8"/>
      <c r="BH67" s="8"/>
      <c r="BI67" s="8"/>
      <c r="BJ67" s="8"/>
      <c r="BK67" s="8"/>
      <c r="BL67" s="9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</row>
    <row r="68" spans="19:90" x14ac:dyDescent="0.25">
      <c r="S68" s="17"/>
      <c r="T68" s="10">
        <v>1000.363852</v>
      </c>
      <c r="U68" s="11">
        <v>900.63245029999996</v>
      </c>
      <c r="V68" s="11">
        <v>99.731401719999994</v>
      </c>
      <c r="W68" s="12">
        <v>1.658872315</v>
      </c>
      <c r="X68" s="12">
        <v>1.3588723149999999</v>
      </c>
      <c r="Y68" s="13">
        <v>0.3</v>
      </c>
      <c r="Z68" s="83"/>
      <c r="AA68" s="58">
        <f t="shared" si="0"/>
        <v>1.6582689505258133E-3</v>
      </c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67">
        <f t="shared" si="1"/>
        <v>0.82943615749999999</v>
      </c>
      <c r="AO68" s="65">
        <f t="shared" si="2"/>
        <v>800.29108159999998</v>
      </c>
      <c r="AP68" s="64">
        <f t="shared" si="3"/>
        <v>0.41471807875</v>
      </c>
      <c r="AQ68" s="65">
        <f t="shared" si="4"/>
        <v>900.32746680000002</v>
      </c>
      <c r="AR68" s="17"/>
      <c r="AS68" s="17"/>
      <c r="AT68" s="17"/>
      <c r="AU68" s="17"/>
      <c r="AV68" s="17"/>
      <c r="AW68" s="17"/>
      <c r="AX68" s="17"/>
      <c r="AY68" s="17"/>
      <c r="AZ68" s="9"/>
      <c r="BA68" s="7"/>
      <c r="BB68" s="12">
        <f t="shared" si="7"/>
        <v>0.2198129592461821</v>
      </c>
      <c r="BC68" s="11">
        <f t="shared" si="5"/>
        <v>3.0001579901750515</v>
      </c>
      <c r="BD68" s="8"/>
      <c r="BE68" s="8"/>
      <c r="BF68" s="8"/>
      <c r="BG68" s="8"/>
      <c r="BH68" s="8"/>
      <c r="BI68" s="8"/>
      <c r="BJ68" s="8"/>
      <c r="BK68" s="8"/>
      <c r="BL68" s="9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</row>
    <row r="69" spans="19:90" x14ac:dyDescent="0.25">
      <c r="S69" s="17"/>
      <c r="T69" s="10">
        <v>1047.670226</v>
      </c>
      <c r="U69" s="11">
        <v>917.53290909999998</v>
      </c>
      <c r="V69" s="11">
        <v>130.1373169</v>
      </c>
      <c r="W69" s="12">
        <v>1.8562183860000001</v>
      </c>
      <c r="X69" s="12">
        <v>1.456218386</v>
      </c>
      <c r="Y69" s="13">
        <v>0.4</v>
      </c>
      <c r="Z69" s="83"/>
      <c r="AA69" s="58">
        <f t="shared" si="0"/>
        <v>1.7717582689039787E-3</v>
      </c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67">
        <f t="shared" si="1"/>
        <v>0.92810919300000005</v>
      </c>
      <c r="AO69" s="65">
        <f t="shared" si="2"/>
        <v>838.13618080000003</v>
      </c>
      <c r="AP69" s="64">
        <f t="shared" si="3"/>
        <v>0.46405459650000003</v>
      </c>
      <c r="AQ69" s="65">
        <f t="shared" si="4"/>
        <v>942.90320339999994</v>
      </c>
      <c r="AR69" s="17"/>
      <c r="AS69" s="17"/>
      <c r="AT69" s="17"/>
      <c r="AU69" s="17"/>
      <c r="AV69" s="17"/>
      <c r="AW69" s="17"/>
      <c r="AX69" s="17"/>
      <c r="AY69" s="17"/>
      <c r="AZ69" s="9"/>
      <c r="BA69" s="7"/>
      <c r="BB69" s="12">
        <f t="shared" si="7"/>
        <v>0.26862907008072517</v>
      </c>
      <c r="BC69" s="11">
        <f t="shared" si="5"/>
        <v>3.0202246017635872</v>
      </c>
      <c r="BD69" s="8"/>
      <c r="BE69" s="8"/>
      <c r="BF69" s="8"/>
      <c r="BG69" s="8"/>
      <c r="BH69" s="8"/>
      <c r="BI69" s="8"/>
      <c r="BJ69" s="8"/>
      <c r="BK69" s="8"/>
      <c r="BL69" s="9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</row>
    <row r="70" spans="19:90" x14ac:dyDescent="0.25">
      <c r="S70" s="17"/>
      <c r="T70" s="10">
        <v>1089.7789</v>
      </c>
      <c r="U70" s="11">
        <v>930.50636250000002</v>
      </c>
      <c r="V70" s="11">
        <v>159.27253709999999</v>
      </c>
      <c r="W70" s="12">
        <v>2.0451954630000002</v>
      </c>
      <c r="X70" s="12">
        <v>1.545195463</v>
      </c>
      <c r="Y70" s="13">
        <v>0.5</v>
      </c>
      <c r="Z70" s="83"/>
      <c r="AA70" s="58">
        <f t="shared" si="0"/>
        <v>1.8767067916253472E-3</v>
      </c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67">
        <f t="shared" si="1"/>
        <v>1.0225977315000001</v>
      </c>
      <c r="AO70" s="65">
        <f t="shared" si="2"/>
        <v>871.82312000000002</v>
      </c>
      <c r="AP70" s="64">
        <f t="shared" si="3"/>
        <v>0.51129886575000005</v>
      </c>
      <c r="AQ70" s="65">
        <f t="shared" si="4"/>
        <v>980.80101000000002</v>
      </c>
      <c r="AR70" s="17"/>
      <c r="AS70" s="17"/>
      <c r="AT70" s="17"/>
      <c r="AU70" s="17"/>
      <c r="AV70" s="17"/>
      <c r="AW70" s="17"/>
      <c r="AX70" s="17"/>
      <c r="AY70" s="17"/>
      <c r="AZ70" s="9"/>
      <c r="BA70" s="7"/>
      <c r="BB70" s="12">
        <f t="shared" si="7"/>
        <v>0.31073482062977326</v>
      </c>
      <c r="BC70" s="11">
        <f t="shared" si="5"/>
        <v>3.0373383949589146</v>
      </c>
      <c r="BD70" s="8"/>
      <c r="BE70" s="8"/>
      <c r="BF70" s="8"/>
      <c r="BG70" s="8"/>
      <c r="BH70" s="8"/>
      <c r="BI70" s="8"/>
      <c r="BJ70" s="8"/>
      <c r="BK70" s="8"/>
      <c r="BL70" s="9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</row>
    <row r="71" spans="19:90" x14ac:dyDescent="0.25">
      <c r="S71" s="17"/>
      <c r="T71" s="10">
        <v>1128.1598570000001</v>
      </c>
      <c r="U71" s="11">
        <v>940.94476999999995</v>
      </c>
      <c r="V71" s="11">
        <v>187.21508739999999</v>
      </c>
      <c r="W71" s="12">
        <v>2.2278656899999998</v>
      </c>
      <c r="X71" s="12">
        <v>1.6278656899999999</v>
      </c>
      <c r="Y71" s="13">
        <v>0.6</v>
      </c>
      <c r="Z71" s="83"/>
      <c r="AA71" s="58">
        <f t="shared" si="0"/>
        <v>1.9747783757563708E-3</v>
      </c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67">
        <f t="shared" si="1"/>
        <v>1.1139328449999999</v>
      </c>
      <c r="AO71" s="65">
        <f t="shared" si="2"/>
        <v>902.5278856000001</v>
      </c>
      <c r="AP71" s="64">
        <f t="shared" si="3"/>
        <v>0.55696642249999995</v>
      </c>
      <c r="AQ71" s="65">
        <f t="shared" si="4"/>
        <v>1015.3438713000002</v>
      </c>
      <c r="AR71" s="17"/>
      <c r="AS71" s="17"/>
      <c r="AT71" s="17"/>
      <c r="AU71" s="17"/>
      <c r="AV71" s="17"/>
      <c r="AW71" s="17"/>
      <c r="AX71" s="17"/>
      <c r="AY71" s="17"/>
      <c r="AZ71" s="9"/>
      <c r="BA71" s="7"/>
      <c r="BB71" s="12">
        <f t="shared" si="7"/>
        <v>0.34788900524043243</v>
      </c>
      <c r="BC71" s="11">
        <f t="shared" si="5"/>
        <v>3.0523706422839361</v>
      </c>
      <c r="BD71" s="8"/>
      <c r="BE71" s="8"/>
      <c r="BF71" s="8"/>
      <c r="BG71" s="8"/>
      <c r="BH71" s="8"/>
      <c r="BI71" s="8"/>
      <c r="BJ71" s="8"/>
      <c r="BK71" s="8"/>
      <c r="BL71" s="9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</row>
    <row r="72" spans="19:90" x14ac:dyDescent="0.25">
      <c r="S72" s="17"/>
      <c r="T72" s="10">
        <v>1163.660799</v>
      </c>
      <c r="U72" s="11">
        <v>949.62406580000004</v>
      </c>
      <c r="V72" s="11">
        <v>214.03673319999999</v>
      </c>
      <c r="W72" s="12">
        <v>2.4054396059999998</v>
      </c>
      <c r="X72" s="12">
        <v>1.7054396060000001</v>
      </c>
      <c r="Y72" s="13">
        <v>0.7</v>
      </c>
      <c r="Z72" s="83"/>
      <c r="AA72" s="58">
        <f t="shared" si="0"/>
        <v>2.0671312534263687E-3</v>
      </c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67">
        <f t="shared" si="1"/>
        <v>1.2027198029999999</v>
      </c>
      <c r="AO72" s="65">
        <f t="shared" si="2"/>
        <v>930.92863920000002</v>
      </c>
      <c r="AP72" s="64">
        <f t="shared" si="3"/>
        <v>0.60135990149999996</v>
      </c>
      <c r="AQ72" s="65">
        <f t="shared" si="4"/>
        <v>1047.2947191000001</v>
      </c>
      <c r="AR72" s="17"/>
      <c r="AS72" s="17"/>
      <c r="AT72" s="17"/>
      <c r="AU72" s="17"/>
      <c r="AV72" s="17"/>
      <c r="AW72" s="17"/>
      <c r="AX72" s="17"/>
      <c r="AY72" s="17"/>
      <c r="AZ72" s="9"/>
      <c r="BA72" s="7"/>
      <c r="BB72" s="12">
        <f t="shared" si="7"/>
        <v>0.38119445743055813</v>
      </c>
      <c r="BC72" s="11">
        <f t="shared" si="5"/>
        <v>3.0658264042047887</v>
      </c>
      <c r="BD72" s="8"/>
      <c r="BE72" s="8"/>
      <c r="BF72" s="8"/>
      <c r="BG72" s="8"/>
      <c r="BH72" s="8"/>
      <c r="BI72" s="8"/>
      <c r="BJ72" s="8"/>
      <c r="BK72" s="8"/>
      <c r="BL72" s="9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</row>
    <row r="73" spans="19:90" x14ac:dyDescent="0.25">
      <c r="S73" s="17"/>
      <c r="T73" s="10">
        <v>1196.8206299999999</v>
      </c>
      <c r="U73" s="11">
        <v>957.01703480000003</v>
      </c>
      <c r="V73" s="11">
        <v>239.80359519999999</v>
      </c>
      <c r="W73" s="12">
        <v>2.5787067440000002</v>
      </c>
      <c r="X73" s="12">
        <v>1.778706744</v>
      </c>
      <c r="Y73" s="13">
        <v>0.8</v>
      </c>
      <c r="Z73" s="83"/>
      <c r="AA73" s="58">
        <f t="shared" ref="AA73:AA136" si="8">W73/T73</f>
        <v>2.1546309274431542E-3</v>
      </c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67">
        <f t="shared" ref="AN73:AN117" si="9">0.5*W73</f>
        <v>1.2893533720000001</v>
      </c>
      <c r="AO73" s="65">
        <f t="shared" ref="AO73:AO117" si="10">0.8*T73</f>
        <v>957.456504</v>
      </c>
      <c r="AP73" s="64">
        <f t="shared" ref="AP73:AP117" si="11">0.25*W73</f>
        <v>0.64467668600000005</v>
      </c>
      <c r="AQ73" s="65">
        <f t="shared" ref="AQ73:AQ117" si="12">0.9*T73</f>
        <v>1077.138567</v>
      </c>
      <c r="AR73" s="17"/>
      <c r="AS73" s="17"/>
      <c r="AT73" s="17"/>
      <c r="AU73" s="17"/>
      <c r="AV73" s="17"/>
      <c r="AW73" s="17"/>
      <c r="AX73" s="17"/>
      <c r="AY73" s="17"/>
      <c r="AZ73" s="9"/>
      <c r="BA73" s="7"/>
      <c r="BB73" s="12">
        <f t="shared" si="7"/>
        <v>0.41140195605647006</v>
      </c>
      <c r="BC73" s="11">
        <f t="shared" si="5"/>
        <v>3.0780290666650574</v>
      </c>
      <c r="BD73" s="8"/>
      <c r="BE73" s="8"/>
      <c r="BF73" s="8"/>
      <c r="BG73" s="8"/>
      <c r="BH73" s="8"/>
      <c r="BI73" s="8"/>
      <c r="BJ73" s="8"/>
      <c r="BK73" s="8"/>
      <c r="BL73" s="9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</row>
    <row r="74" spans="19:90" x14ac:dyDescent="0.25">
      <c r="S74" s="17"/>
      <c r="T74" s="10">
        <v>1228.0074199999999</v>
      </c>
      <c r="U74" s="11">
        <v>963.43072619999998</v>
      </c>
      <c r="V74" s="11">
        <v>264.57669379999999</v>
      </c>
      <c r="W74" s="12">
        <v>2.7482229760000001</v>
      </c>
      <c r="X74" s="12">
        <v>1.848222976</v>
      </c>
      <c r="Y74" s="13">
        <v>0.9</v>
      </c>
      <c r="Z74" s="83"/>
      <c r="AA74" s="58">
        <f t="shared" si="8"/>
        <v>2.2379530703487121E-3</v>
      </c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67">
        <f t="shared" si="9"/>
        <v>1.374111488</v>
      </c>
      <c r="AO74" s="65">
        <f t="shared" si="10"/>
        <v>982.405936</v>
      </c>
      <c r="AP74" s="64">
        <f t="shared" si="11"/>
        <v>0.68705574400000002</v>
      </c>
      <c r="AQ74" s="65">
        <f t="shared" si="12"/>
        <v>1105.206678</v>
      </c>
      <c r="AR74" s="17"/>
      <c r="AS74" s="17"/>
      <c r="AT74" s="17"/>
      <c r="AU74" s="17"/>
      <c r="AV74" s="17"/>
      <c r="AW74" s="17"/>
      <c r="AX74" s="17"/>
      <c r="AY74" s="17"/>
      <c r="AZ74" s="9"/>
      <c r="BA74" s="7"/>
      <c r="BB74" s="12">
        <f t="shared" si="7"/>
        <v>0.43905196613054942</v>
      </c>
      <c r="BC74" s="11">
        <f t="shared" si="5"/>
        <v>3.0892009909544322</v>
      </c>
      <c r="BD74" s="8"/>
      <c r="BE74" s="8"/>
      <c r="BF74" s="8"/>
      <c r="BG74" s="8"/>
      <c r="BH74" s="8"/>
      <c r="BI74" s="8"/>
      <c r="BJ74" s="8"/>
      <c r="BK74" s="8"/>
      <c r="BL74" s="9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</row>
    <row r="75" spans="19:90" x14ac:dyDescent="0.25">
      <c r="S75" s="17"/>
      <c r="T75" s="10">
        <v>1257.4868750000001</v>
      </c>
      <c r="U75" s="11">
        <v>969.07444329999998</v>
      </c>
      <c r="V75" s="11">
        <v>288.41243200000002</v>
      </c>
      <c r="W75" s="12">
        <v>2.9144029439999999</v>
      </c>
      <c r="X75" s="12">
        <v>1.9144029440000001</v>
      </c>
      <c r="Y75" s="13">
        <v>1</v>
      </c>
      <c r="Z75" s="83"/>
      <c r="AA75" s="58">
        <f t="shared" si="8"/>
        <v>2.3176408453567357E-3</v>
      </c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67">
        <f t="shared" si="9"/>
        <v>1.4572014719999999</v>
      </c>
      <c r="AO75" s="65">
        <f t="shared" si="10"/>
        <v>1005.9895000000001</v>
      </c>
      <c r="AP75" s="64">
        <f t="shared" si="11"/>
        <v>0.72860073599999997</v>
      </c>
      <c r="AQ75" s="65">
        <f t="shared" si="12"/>
        <v>1131.7381875000001</v>
      </c>
      <c r="AR75" s="17"/>
      <c r="AS75" s="17"/>
      <c r="AT75" s="17"/>
      <c r="AU75" s="17"/>
      <c r="AV75" s="17"/>
      <c r="AW75" s="17"/>
      <c r="AX75" s="17"/>
      <c r="AY75" s="17"/>
      <c r="AZ75" s="9"/>
      <c r="BA75" s="7"/>
      <c r="BB75" s="12">
        <f t="shared" si="7"/>
        <v>0.46454959693901626</v>
      </c>
      <c r="BC75" s="11">
        <f t="shared" si="5"/>
        <v>3.0995034608096175</v>
      </c>
      <c r="BD75" s="8"/>
      <c r="BE75" s="8"/>
      <c r="BF75" s="8"/>
      <c r="BG75" s="8"/>
      <c r="BH75" s="8"/>
      <c r="BI75" s="8"/>
      <c r="BJ75" s="8"/>
      <c r="BK75" s="8"/>
      <c r="BL75" s="9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</row>
    <row r="76" spans="19:90" x14ac:dyDescent="0.25">
      <c r="S76" s="17"/>
      <c r="T76" s="10">
        <v>1385.0049759999999</v>
      </c>
      <c r="U76" s="11">
        <v>989.77312429999995</v>
      </c>
      <c r="V76" s="11">
        <v>395.23185130000002</v>
      </c>
      <c r="W76" s="12">
        <v>3.704735758</v>
      </c>
      <c r="X76" s="12">
        <v>2.204735758</v>
      </c>
      <c r="Y76" s="13">
        <v>1.5</v>
      </c>
      <c r="Z76" s="83"/>
      <c r="AA76" s="58">
        <f t="shared" si="8"/>
        <v>2.6748898539697375E-3</v>
      </c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67">
        <f t="shared" si="9"/>
        <v>1.852367879</v>
      </c>
      <c r="AO76" s="65">
        <f t="shared" si="10"/>
        <v>1108.0039807999999</v>
      </c>
      <c r="AP76" s="64">
        <f t="shared" si="11"/>
        <v>0.9261839395</v>
      </c>
      <c r="AQ76" s="65">
        <f t="shared" si="12"/>
        <v>1246.5044783999999</v>
      </c>
      <c r="AR76" s="17"/>
      <c r="AS76" s="17"/>
      <c r="AT76" s="17"/>
      <c r="AU76" s="17"/>
      <c r="AV76" s="17"/>
      <c r="AW76" s="17"/>
      <c r="AX76" s="17"/>
      <c r="AY76" s="17"/>
      <c r="AZ76" s="9"/>
      <c r="BA76" s="7"/>
      <c r="BB76" s="12">
        <f t="shared" si="7"/>
        <v>0.5687572371641989</v>
      </c>
      <c r="BC76" s="11">
        <f t="shared" si="5"/>
        <v>3.1414513337220988</v>
      </c>
      <c r="BD76" s="8"/>
      <c r="BE76" s="8"/>
      <c r="BF76" s="8"/>
      <c r="BG76" s="8"/>
      <c r="BH76" s="8"/>
      <c r="BI76" s="8"/>
      <c r="BJ76" s="8"/>
      <c r="BK76" s="8"/>
      <c r="BL76" s="9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</row>
    <row r="77" spans="19:90" x14ac:dyDescent="0.25">
      <c r="S77" s="17"/>
      <c r="T77" s="10">
        <v>1488.0732069999999</v>
      </c>
      <c r="U77" s="11">
        <v>1003.015935</v>
      </c>
      <c r="V77" s="11">
        <v>485.05727200000001</v>
      </c>
      <c r="W77" s="12">
        <v>4.4429558159999996</v>
      </c>
      <c r="X77" s="12">
        <v>2.442955816</v>
      </c>
      <c r="Y77" s="13">
        <v>2</v>
      </c>
      <c r="Z77" s="83"/>
      <c r="AA77" s="58">
        <f t="shared" si="8"/>
        <v>2.9857105114856086E-3</v>
      </c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67">
        <f t="shared" si="9"/>
        <v>2.2214779079999998</v>
      </c>
      <c r="AO77" s="65">
        <f t="shared" si="10"/>
        <v>1190.4585655999999</v>
      </c>
      <c r="AP77" s="64">
        <f t="shared" si="11"/>
        <v>1.1107389539999999</v>
      </c>
      <c r="AQ77" s="65">
        <f t="shared" si="12"/>
        <v>1339.2658862999999</v>
      </c>
      <c r="AR77" s="17"/>
      <c r="AS77" s="17"/>
      <c r="AT77" s="17"/>
      <c r="AU77" s="17"/>
      <c r="AV77" s="17"/>
      <c r="AW77" s="17"/>
      <c r="AX77" s="17"/>
      <c r="AY77" s="17"/>
      <c r="AZ77" s="9"/>
      <c r="BA77" s="7"/>
      <c r="BB77" s="12">
        <f t="shared" si="7"/>
        <v>0.6476719943205913</v>
      </c>
      <c r="BC77" s="11">
        <f t="shared" si="5"/>
        <v>3.1726242972139409</v>
      </c>
      <c r="BD77" s="8"/>
      <c r="BE77" s="8"/>
      <c r="BF77" s="8"/>
      <c r="BG77" s="8"/>
      <c r="BH77" s="8"/>
      <c r="BI77" s="8"/>
      <c r="BJ77" s="8"/>
      <c r="BK77" s="8"/>
      <c r="BL77" s="9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</row>
    <row r="78" spans="19:90" x14ac:dyDescent="0.25">
      <c r="S78" s="17"/>
      <c r="T78" s="10">
        <v>1573.543645</v>
      </c>
      <c r="U78" s="11">
        <v>1011.898383</v>
      </c>
      <c r="V78" s="11">
        <v>561.64526230000001</v>
      </c>
      <c r="W78" s="12">
        <v>5.1423263950000004</v>
      </c>
      <c r="X78" s="12">
        <v>2.642326395</v>
      </c>
      <c r="Y78" s="13">
        <v>2.5</v>
      </c>
      <c r="Z78" s="83"/>
      <c r="AA78" s="58">
        <f t="shared" si="8"/>
        <v>3.267990952357728E-3</v>
      </c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67">
        <f t="shared" si="9"/>
        <v>2.5711631975000002</v>
      </c>
      <c r="AO78" s="65">
        <f t="shared" si="10"/>
        <v>1258.834916</v>
      </c>
      <c r="AP78" s="64">
        <f t="shared" si="11"/>
        <v>1.2855815987500001</v>
      </c>
      <c r="AQ78" s="65">
        <f t="shared" si="12"/>
        <v>1416.1892805</v>
      </c>
      <c r="AR78" s="17"/>
      <c r="AS78" s="17"/>
      <c r="AT78" s="17"/>
      <c r="AU78" s="17"/>
      <c r="AV78" s="17"/>
      <c r="AW78" s="17"/>
      <c r="AX78" s="17"/>
      <c r="AY78" s="17"/>
      <c r="AZ78" s="9"/>
      <c r="BA78" s="7"/>
      <c r="BB78" s="12">
        <f t="shared" si="7"/>
        <v>0.71115963882739441</v>
      </c>
      <c r="BC78" s="11">
        <f t="shared" si="5"/>
        <v>3.1968787933374427</v>
      </c>
      <c r="BD78" s="8"/>
      <c r="BE78" s="8"/>
      <c r="BF78" s="8"/>
      <c r="BG78" s="8"/>
      <c r="BH78" s="8"/>
      <c r="BI78" s="8"/>
      <c r="BJ78" s="8"/>
      <c r="BK78" s="8"/>
      <c r="BL78" s="9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</row>
    <row r="79" spans="19:90" x14ac:dyDescent="0.25">
      <c r="S79" s="17"/>
      <c r="T79" s="10">
        <v>1645.5384300000001</v>
      </c>
      <c r="U79" s="11">
        <v>1017.817255</v>
      </c>
      <c r="V79" s="11">
        <v>627.72117560000004</v>
      </c>
      <c r="W79" s="12">
        <v>5.8113898480000001</v>
      </c>
      <c r="X79" s="12">
        <v>2.8113898480000001</v>
      </c>
      <c r="Y79" s="13">
        <v>3</v>
      </c>
      <c r="Z79" s="83"/>
      <c r="AA79" s="58">
        <f t="shared" si="8"/>
        <v>3.5316038459217267E-3</v>
      </c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67">
        <f t="shared" si="9"/>
        <v>2.9056949240000001</v>
      </c>
      <c r="AO79" s="65">
        <f t="shared" si="10"/>
        <v>1316.4307440000002</v>
      </c>
      <c r="AP79" s="64">
        <f t="shared" si="11"/>
        <v>1.452847462</v>
      </c>
      <c r="AQ79" s="65">
        <f t="shared" si="12"/>
        <v>1480.9845870000001</v>
      </c>
      <c r="AR79" s="17"/>
      <c r="AS79" s="17"/>
      <c r="AT79" s="17"/>
      <c r="AU79" s="17"/>
      <c r="AV79" s="17"/>
      <c r="AW79" s="17"/>
      <c r="AX79" s="17"/>
      <c r="AY79" s="17"/>
      <c r="AZ79" s="9"/>
      <c r="BA79" s="7"/>
      <c r="BB79" s="12">
        <f t="shared" si="7"/>
        <v>0.76428001038218141</v>
      </c>
      <c r="BC79" s="11">
        <f t="shared" si="5"/>
        <v>3.2163080292873656</v>
      </c>
      <c r="BD79" s="8"/>
      <c r="BE79" s="8"/>
      <c r="BF79" s="8"/>
      <c r="BG79" s="8"/>
      <c r="BH79" s="8"/>
      <c r="BI79" s="8"/>
      <c r="BJ79" s="8"/>
      <c r="BK79" s="8"/>
      <c r="BL79" s="9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</row>
    <row r="80" spans="19:90" x14ac:dyDescent="0.25">
      <c r="S80" s="17"/>
      <c r="T80" s="10">
        <v>1706.908952</v>
      </c>
      <c r="U80" s="11">
        <v>1021.5986779999999</v>
      </c>
      <c r="V80" s="11">
        <v>685.31027419999998</v>
      </c>
      <c r="W80" s="12">
        <v>6.456268734</v>
      </c>
      <c r="X80" s="12">
        <v>2.956268734</v>
      </c>
      <c r="Y80" s="13">
        <v>3.5</v>
      </c>
      <c r="Z80" s="83"/>
      <c r="AA80" s="58">
        <f t="shared" si="8"/>
        <v>3.7824329917744786E-3</v>
      </c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67">
        <f t="shared" si="9"/>
        <v>3.228134367</v>
      </c>
      <c r="AO80" s="65">
        <f t="shared" si="10"/>
        <v>1365.5271616</v>
      </c>
      <c r="AP80" s="64">
        <f t="shared" si="11"/>
        <v>1.6140671835</v>
      </c>
      <c r="AQ80" s="65">
        <f t="shared" si="12"/>
        <v>1536.2180568000001</v>
      </c>
      <c r="AR80" s="17"/>
      <c r="AS80" s="17"/>
      <c r="AT80" s="17"/>
      <c r="AU80" s="17"/>
      <c r="AV80" s="17"/>
      <c r="AW80" s="17"/>
      <c r="AX80" s="17"/>
      <c r="AY80" s="17"/>
      <c r="AZ80" s="9"/>
      <c r="BA80" s="7"/>
      <c r="BB80" s="12">
        <f t="shared" si="7"/>
        <v>0.80998159904739686</v>
      </c>
      <c r="BC80" s="11">
        <f t="shared" si="5"/>
        <v>3.2322103560892139</v>
      </c>
      <c r="BD80" s="8"/>
      <c r="BE80" s="8"/>
      <c r="BF80" s="8"/>
      <c r="BG80" s="8"/>
      <c r="BH80" s="8"/>
      <c r="BI80" s="8"/>
      <c r="BJ80" s="8"/>
      <c r="BK80" s="8"/>
      <c r="BL80" s="9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</row>
    <row r="81" spans="19:90" x14ac:dyDescent="0.25">
      <c r="S81" s="17"/>
      <c r="T81" s="10">
        <v>1759.7635519999999</v>
      </c>
      <c r="U81" s="11">
        <v>1023.814588</v>
      </c>
      <c r="V81" s="11">
        <v>735.94896440000002</v>
      </c>
      <c r="W81" s="12">
        <v>7.0815852120000002</v>
      </c>
      <c r="X81" s="12">
        <v>3.0815852119999998</v>
      </c>
      <c r="Y81" s="13">
        <v>4</v>
      </c>
      <c r="Z81" s="83"/>
      <c r="AA81" s="58">
        <f t="shared" si="8"/>
        <v>4.024168590122044E-3</v>
      </c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67">
        <f t="shared" si="9"/>
        <v>3.5407926060000001</v>
      </c>
      <c r="AO81" s="65">
        <f t="shared" si="10"/>
        <v>1407.8108416</v>
      </c>
      <c r="AP81" s="64">
        <f t="shared" si="11"/>
        <v>1.7703963030000001</v>
      </c>
      <c r="AQ81" s="65">
        <f t="shared" si="12"/>
        <v>1583.7871967999999</v>
      </c>
      <c r="AR81" s="17"/>
      <c r="AS81" s="17"/>
      <c r="AT81" s="17"/>
      <c r="AU81" s="17"/>
      <c r="AV81" s="17"/>
      <c r="AW81" s="17"/>
      <c r="AX81" s="17"/>
      <c r="AY81" s="17"/>
      <c r="AZ81" s="9"/>
      <c r="BA81" s="7"/>
      <c r="BB81" s="12">
        <f t="shared" si="7"/>
        <v>0.85013048534003788</v>
      </c>
      <c r="BC81" s="11">
        <f t="shared" si="5"/>
        <v>3.2454543184049953</v>
      </c>
      <c r="BD81" s="8"/>
      <c r="BE81" s="8"/>
      <c r="BF81" s="8"/>
      <c r="BG81" s="8"/>
      <c r="BH81" s="8"/>
      <c r="BI81" s="8"/>
      <c r="BJ81" s="8"/>
      <c r="BK81" s="8"/>
      <c r="BL81" s="9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</row>
    <row r="82" spans="19:90" x14ac:dyDescent="0.25">
      <c r="S82" s="17"/>
      <c r="T82" s="10">
        <v>1805.713242</v>
      </c>
      <c r="U82" s="11">
        <v>1024.8893399999999</v>
      </c>
      <c r="V82" s="11">
        <v>780.82390129999999</v>
      </c>
      <c r="W82" s="12">
        <v>7.6909223950000003</v>
      </c>
      <c r="X82" s="12">
        <v>3.1909223949999999</v>
      </c>
      <c r="Y82" s="13">
        <v>4.5</v>
      </c>
      <c r="Z82" s="83"/>
      <c r="AA82" s="58">
        <f t="shared" si="8"/>
        <v>4.2592158135150897E-3</v>
      </c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67">
        <f t="shared" si="9"/>
        <v>3.8454611975000002</v>
      </c>
      <c r="AO82" s="65">
        <f t="shared" si="10"/>
        <v>1444.5705936000002</v>
      </c>
      <c r="AP82" s="64">
        <f t="shared" si="11"/>
        <v>1.9227305987500001</v>
      </c>
      <c r="AQ82" s="65">
        <f t="shared" si="12"/>
        <v>1625.1419178000001</v>
      </c>
      <c r="AR82" s="17"/>
      <c r="AS82" s="17"/>
      <c r="AT82" s="17"/>
      <c r="AU82" s="17"/>
      <c r="AV82" s="17"/>
      <c r="AW82" s="17"/>
      <c r="AX82" s="17"/>
      <c r="AY82" s="17"/>
      <c r="AZ82" s="9"/>
      <c r="BA82" s="7"/>
      <c r="BB82" s="12">
        <f t="shared" si="7"/>
        <v>0.88597842914286684</v>
      </c>
      <c r="BC82" s="11">
        <f t="shared" si="5"/>
        <v>3.2566487829070776</v>
      </c>
      <c r="BD82" s="8"/>
      <c r="BE82" s="8"/>
      <c r="BF82" s="8"/>
      <c r="BG82" s="8"/>
      <c r="BH82" s="8"/>
      <c r="BI82" s="8"/>
      <c r="BJ82" s="8"/>
      <c r="BK82" s="8"/>
      <c r="BL82" s="9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</row>
    <row r="83" spans="19:90" x14ac:dyDescent="0.25">
      <c r="S83" s="17"/>
      <c r="T83" s="10">
        <v>1846.0099889999999</v>
      </c>
      <c r="U83" s="11">
        <v>1025.143836</v>
      </c>
      <c r="V83" s="11">
        <v>820.86615259999996</v>
      </c>
      <c r="W83" s="12">
        <v>8.2870964049999998</v>
      </c>
      <c r="X83" s="12">
        <v>3.2870964050000002</v>
      </c>
      <c r="Y83" s="13">
        <v>5</v>
      </c>
      <c r="Z83" s="83"/>
      <c r="AA83" s="58">
        <f t="shared" si="8"/>
        <v>4.4891936957985766E-3</v>
      </c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67">
        <f t="shared" si="9"/>
        <v>4.1435482024999999</v>
      </c>
      <c r="AO83" s="65">
        <f t="shared" si="10"/>
        <v>1476.8079912000001</v>
      </c>
      <c r="AP83" s="64">
        <f t="shared" si="11"/>
        <v>2.0717741012499999</v>
      </c>
      <c r="AQ83" s="65">
        <f t="shared" si="12"/>
        <v>1661.4089901</v>
      </c>
      <c r="AR83" s="17"/>
      <c r="AS83" s="17"/>
      <c r="AT83" s="17"/>
      <c r="AU83" s="17"/>
      <c r="AV83" s="17"/>
      <c r="AW83" s="17"/>
      <c r="AX83" s="17"/>
      <c r="AY83" s="17"/>
      <c r="AZ83" s="9"/>
      <c r="BA83" s="7"/>
      <c r="BB83" s="12">
        <f t="shared" si="7"/>
        <v>0.9184023910840764</v>
      </c>
      <c r="BC83" s="11">
        <f t="shared" si="5"/>
        <v>3.2662340467201436</v>
      </c>
      <c r="BD83" s="8"/>
      <c r="BE83" s="8"/>
      <c r="BF83" s="8"/>
      <c r="BG83" s="8"/>
      <c r="BH83" s="8"/>
      <c r="BI83" s="8"/>
      <c r="BJ83" s="8"/>
      <c r="BK83" s="8"/>
      <c r="BL83" s="9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</row>
    <row r="84" spans="19:90" x14ac:dyDescent="0.25">
      <c r="S84" s="17"/>
      <c r="T84" s="10">
        <v>1881.636166</v>
      </c>
      <c r="U84" s="11">
        <v>1024.819671</v>
      </c>
      <c r="V84" s="11">
        <v>856.8164951</v>
      </c>
      <c r="W84" s="12">
        <v>8.8723376389999995</v>
      </c>
      <c r="X84" s="12">
        <v>3.3723376389999999</v>
      </c>
      <c r="Y84" s="13">
        <v>5.5</v>
      </c>
      <c r="Z84" s="83"/>
      <c r="AA84" s="58">
        <f t="shared" si="8"/>
        <v>4.7152248661657577E-3</v>
      </c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67">
        <f t="shared" si="9"/>
        <v>4.4361688194999997</v>
      </c>
      <c r="AO84" s="65">
        <f t="shared" si="10"/>
        <v>1505.3089328000001</v>
      </c>
      <c r="AP84" s="64">
        <f t="shared" si="11"/>
        <v>2.2180844097499999</v>
      </c>
      <c r="AQ84" s="65">
        <f t="shared" si="12"/>
        <v>1693.4725493999999</v>
      </c>
      <c r="AR84" s="17"/>
      <c r="AS84" s="17"/>
      <c r="AT84" s="17"/>
      <c r="AU84" s="17"/>
      <c r="AV84" s="17"/>
      <c r="AW84" s="17"/>
      <c r="AX84" s="17"/>
      <c r="AY84" s="17"/>
      <c r="AZ84" s="9"/>
      <c r="BA84" s="7"/>
      <c r="BB84" s="12">
        <f t="shared" si="7"/>
        <v>0.94803806063934859</v>
      </c>
      <c r="BC84" s="11">
        <f t="shared" si="5"/>
        <v>3.2745356518361413</v>
      </c>
      <c r="BD84" s="8"/>
      <c r="BE84" s="8"/>
      <c r="BF84" s="8"/>
      <c r="BG84" s="8"/>
      <c r="BH84" s="8"/>
      <c r="BI84" s="8"/>
      <c r="BJ84" s="8"/>
      <c r="BK84" s="8"/>
      <c r="BL84" s="9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</row>
    <row r="85" spans="19:90" x14ac:dyDescent="0.25">
      <c r="S85" s="17"/>
      <c r="T85" s="10">
        <v>1913.36796</v>
      </c>
      <c r="U85" s="11">
        <v>1024.0962950000001</v>
      </c>
      <c r="V85" s="11">
        <v>889.27166539999996</v>
      </c>
      <c r="W85" s="12">
        <v>9.4484222869999996</v>
      </c>
      <c r="X85" s="12">
        <v>3.4484222870000001</v>
      </c>
      <c r="Y85" s="13">
        <v>6</v>
      </c>
      <c r="Z85" s="83"/>
      <c r="AA85" s="58">
        <f t="shared" si="8"/>
        <v>4.9381104338132639E-3</v>
      </c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67">
        <f t="shared" si="9"/>
        <v>4.7242111434999998</v>
      </c>
      <c r="AO85" s="65">
        <f t="shared" si="10"/>
        <v>1530.6943680000002</v>
      </c>
      <c r="AP85" s="64">
        <f t="shared" si="11"/>
        <v>2.3621055717499999</v>
      </c>
      <c r="AQ85" s="65">
        <f t="shared" si="12"/>
        <v>1722.031164</v>
      </c>
      <c r="AR85" s="17"/>
      <c r="AS85" s="17"/>
      <c r="AT85" s="17"/>
      <c r="AU85" s="17"/>
      <c r="AV85" s="17"/>
      <c r="AW85" s="17"/>
      <c r="AX85" s="17"/>
      <c r="AY85" s="17"/>
      <c r="AZ85" s="9"/>
      <c r="BA85" s="7"/>
      <c r="BB85" s="12">
        <f t="shared" si="7"/>
        <v>0.97535929536069288</v>
      </c>
      <c r="BC85" s="11">
        <f t="shared" si="5"/>
        <v>3.2817984972780589</v>
      </c>
      <c r="BD85" s="8"/>
      <c r="BE85" s="8"/>
      <c r="BF85" s="8"/>
      <c r="BG85" s="8"/>
      <c r="BH85" s="8"/>
      <c r="BI85" s="8"/>
      <c r="BJ85" s="8"/>
      <c r="BK85" s="8"/>
      <c r="BL85" s="9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</row>
    <row r="86" spans="19:90" x14ac:dyDescent="0.25">
      <c r="S86" s="17"/>
      <c r="T86" s="10">
        <v>1941.8226890000001</v>
      </c>
      <c r="U86" s="11">
        <v>1023.1049420000001</v>
      </c>
      <c r="V86" s="11">
        <v>918.71774700000003</v>
      </c>
      <c r="W86" s="12">
        <v>10.016772509999999</v>
      </c>
      <c r="X86" s="12">
        <v>3.5167725060000001</v>
      </c>
      <c r="Y86" s="13">
        <v>6.5</v>
      </c>
      <c r="Z86" s="83"/>
      <c r="AA86" s="58">
        <f t="shared" si="8"/>
        <v>5.1584382893159197E-3</v>
      </c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67">
        <f t="shared" si="9"/>
        <v>5.0083862549999996</v>
      </c>
      <c r="AO86" s="65">
        <f t="shared" si="10"/>
        <v>1553.4581512000002</v>
      </c>
      <c r="AP86" s="64">
        <f t="shared" si="11"/>
        <v>2.5041931274999998</v>
      </c>
      <c r="AQ86" s="65">
        <f t="shared" si="12"/>
        <v>1747.6404201</v>
      </c>
      <c r="AR86" s="17"/>
      <c r="AS86" s="17"/>
      <c r="AT86" s="17"/>
      <c r="AU86" s="17"/>
      <c r="AV86" s="17"/>
      <c r="AW86" s="17"/>
      <c r="AX86" s="17"/>
      <c r="AY86" s="17"/>
      <c r="AZ86" s="9"/>
      <c r="BA86" s="7"/>
      <c r="BB86" s="12">
        <f t="shared" si="7"/>
        <v>1.000727810663963</v>
      </c>
      <c r="BC86" s="11">
        <f t="shared" si="5"/>
        <v>3.2882095712442267</v>
      </c>
      <c r="BD86" s="8"/>
      <c r="BE86" s="8"/>
      <c r="BF86" s="8"/>
      <c r="BG86" s="8"/>
      <c r="BH86" s="8"/>
      <c r="BI86" s="8"/>
      <c r="BJ86" s="8"/>
      <c r="BK86" s="8"/>
      <c r="BL86" s="9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</row>
    <row r="87" spans="19:90" x14ac:dyDescent="0.25">
      <c r="S87" s="17"/>
      <c r="T87" s="10">
        <v>1967.4948890000001</v>
      </c>
      <c r="U87" s="11">
        <v>1021.940207</v>
      </c>
      <c r="V87" s="11">
        <v>945.5546822</v>
      </c>
      <c r="W87" s="12">
        <v>10.57853418</v>
      </c>
      <c r="X87" s="12">
        <v>3.578534178</v>
      </c>
      <c r="Y87" s="13">
        <v>7</v>
      </c>
      <c r="Z87" s="83"/>
      <c r="AA87" s="58">
        <f t="shared" si="8"/>
        <v>5.3766514155351381E-3</v>
      </c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67">
        <f t="shared" si="9"/>
        <v>5.2892670900000001</v>
      </c>
      <c r="AO87" s="65">
        <f t="shared" si="10"/>
        <v>1573.9959112000001</v>
      </c>
      <c r="AP87" s="64">
        <f t="shared" si="11"/>
        <v>2.644633545</v>
      </c>
      <c r="AQ87" s="65">
        <f t="shared" si="12"/>
        <v>1770.7454001000001</v>
      </c>
      <c r="AR87" s="17"/>
      <c r="AS87" s="17"/>
      <c r="AT87" s="17"/>
      <c r="AU87" s="17"/>
      <c r="AV87" s="17"/>
      <c r="AW87" s="17"/>
      <c r="AX87" s="17"/>
      <c r="AY87" s="17"/>
      <c r="AZ87" s="9"/>
      <c r="BA87" s="7"/>
      <c r="BB87" s="12">
        <f t="shared" si="7"/>
        <v>1.0244254936310517</v>
      </c>
      <c r="BC87" s="11">
        <f t="shared" si="5"/>
        <v>3.2939136128572875</v>
      </c>
      <c r="BD87" s="8"/>
      <c r="BE87" s="8"/>
      <c r="BF87" s="8"/>
      <c r="BG87" s="8"/>
      <c r="BH87" s="8"/>
      <c r="BI87" s="8"/>
      <c r="BJ87" s="8"/>
      <c r="BK87" s="8"/>
      <c r="BL87" s="9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</row>
    <row r="88" spans="19:90" x14ac:dyDescent="0.25">
      <c r="S88" s="17"/>
      <c r="T88" s="10">
        <v>1990.7839550000001</v>
      </c>
      <c r="U88" s="11">
        <v>1020.669411</v>
      </c>
      <c r="V88" s="11">
        <v>970.11454400000002</v>
      </c>
      <c r="W88" s="12">
        <v>11.13463737</v>
      </c>
      <c r="X88" s="12">
        <v>3.634637374</v>
      </c>
      <c r="Y88" s="13">
        <v>7.5</v>
      </c>
      <c r="Z88" s="83"/>
      <c r="AA88" s="58">
        <f t="shared" si="8"/>
        <v>5.5930917777564666E-3</v>
      </c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67">
        <f t="shared" si="9"/>
        <v>5.567318685</v>
      </c>
      <c r="AO88" s="65">
        <f t="shared" si="10"/>
        <v>1592.6271640000002</v>
      </c>
      <c r="AP88" s="64">
        <f t="shared" si="11"/>
        <v>2.7836593425</v>
      </c>
      <c r="AQ88" s="65">
        <f t="shared" si="12"/>
        <v>1791.7055595000002</v>
      </c>
      <c r="AR88" s="17"/>
      <c r="AS88" s="17"/>
      <c r="AT88" s="17"/>
      <c r="AU88" s="17"/>
      <c r="AV88" s="17"/>
      <c r="AW88" s="17"/>
      <c r="AX88" s="17"/>
      <c r="AY88" s="17"/>
      <c r="AZ88" s="9"/>
      <c r="BA88" s="7"/>
      <c r="BB88" s="12">
        <f t="shared" si="7"/>
        <v>1.0466760776096202</v>
      </c>
      <c r="BC88" s="11">
        <f t="shared" si="5"/>
        <v>3.2990241318293481</v>
      </c>
      <c r="BD88" s="8"/>
      <c r="BE88" s="8"/>
      <c r="BF88" s="8"/>
      <c r="BG88" s="8"/>
      <c r="BH88" s="8"/>
      <c r="BI88" s="8"/>
      <c r="BJ88" s="8"/>
      <c r="BK88" s="8"/>
      <c r="BL88" s="9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</row>
    <row r="89" spans="19:90" x14ac:dyDescent="0.25">
      <c r="S89" s="17"/>
      <c r="T89" s="10">
        <v>2012.0152880000001</v>
      </c>
      <c r="U89" s="11">
        <v>1019.339941</v>
      </c>
      <c r="V89" s="11">
        <v>992.67534739999996</v>
      </c>
      <c r="W89" s="12">
        <v>11.685843139999999</v>
      </c>
      <c r="X89" s="12">
        <v>3.6858431409999999</v>
      </c>
      <c r="Y89" s="13">
        <v>8</v>
      </c>
      <c r="Z89" s="83"/>
      <c r="AA89" s="58">
        <f t="shared" si="8"/>
        <v>5.8080289994297497E-3</v>
      </c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67">
        <f t="shared" si="9"/>
        <v>5.8429215699999997</v>
      </c>
      <c r="AO89" s="65">
        <f t="shared" si="10"/>
        <v>1609.6122304</v>
      </c>
      <c r="AP89" s="64">
        <f t="shared" si="11"/>
        <v>2.9214607849999998</v>
      </c>
      <c r="AQ89" s="65">
        <f t="shared" si="12"/>
        <v>1810.8137592</v>
      </c>
      <c r="AR89" s="17"/>
      <c r="AS89" s="17"/>
      <c r="AT89" s="17"/>
      <c r="AU89" s="17"/>
      <c r="AV89" s="17"/>
      <c r="AW89" s="17"/>
      <c r="AX89" s="17"/>
      <c r="AY89" s="17"/>
      <c r="AZ89" s="9"/>
      <c r="BA89" s="7"/>
      <c r="BB89" s="12">
        <f t="shared" ref="BB89:BB117" si="13">LOG(W89)</f>
        <v>1.0676600524440722</v>
      </c>
      <c r="BC89" s="11">
        <f t="shared" ref="BC89:BC117" si="14">LOG(T89)</f>
        <v>3.3036312763186881</v>
      </c>
      <c r="BD89" s="8"/>
      <c r="BE89" s="8"/>
      <c r="BF89" s="8"/>
      <c r="BG89" s="8"/>
      <c r="BH89" s="8"/>
      <c r="BI89" s="8"/>
      <c r="BJ89" s="8"/>
      <c r="BK89" s="8"/>
      <c r="BL89" s="9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</row>
    <row r="90" spans="19:90" x14ac:dyDescent="0.25">
      <c r="S90" s="17"/>
      <c r="T90" s="10">
        <v>2031.456414</v>
      </c>
      <c r="U90" s="11">
        <v>1017.984796</v>
      </c>
      <c r="V90" s="11">
        <v>1013.471619</v>
      </c>
      <c r="W90" s="12">
        <v>12.23277953</v>
      </c>
      <c r="X90" s="12">
        <v>3.732779533</v>
      </c>
      <c r="Y90" s="13">
        <v>8.5</v>
      </c>
      <c r="Z90" s="83"/>
      <c r="AA90" s="58">
        <f t="shared" si="8"/>
        <v>6.0216795426652949E-3</v>
      </c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67">
        <f t="shared" si="9"/>
        <v>6.1163897650000001</v>
      </c>
      <c r="AO90" s="65">
        <f t="shared" si="10"/>
        <v>1625.1651312000001</v>
      </c>
      <c r="AP90" s="64">
        <f t="shared" si="11"/>
        <v>3.0581948825</v>
      </c>
      <c r="AQ90" s="65">
        <f t="shared" si="12"/>
        <v>1828.3107726000001</v>
      </c>
      <c r="AR90" s="17"/>
      <c r="AS90" s="17"/>
      <c r="AT90" s="17"/>
      <c r="AU90" s="17"/>
      <c r="AV90" s="17"/>
      <c r="AW90" s="17"/>
      <c r="AX90" s="17"/>
      <c r="AY90" s="17"/>
      <c r="AZ90" s="9"/>
      <c r="BA90" s="7"/>
      <c r="BB90" s="12">
        <f t="shared" si="13"/>
        <v>1.0875251485643678</v>
      </c>
      <c r="BC90" s="11">
        <f t="shared" si="14"/>
        <v>3.3078075087385543</v>
      </c>
      <c r="BD90" s="8"/>
      <c r="BE90" s="8"/>
      <c r="BF90" s="8"/>
      <c r="BG90" s="8"/>
      <c r="BH90" s="8"/>
      <c r="BI90" s="8"/>
      <c r="BJ90" s="8"/>
      <c r="BK90" s="8"/>
      <c r="BL90" s="9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</row>
    <row r="91" spans="19:90" x14ac:dyDescent="0.25">
      <c r="S91" s="17"/>
      <c r="T91" s="10">
        <v>2049.3292689999998</v>
      </c>
      <c r="U91" s="11">
        <v>1016.6266900000001</v>
      </c>
      <c r="V91" s="11">
        <v>1032.702579</v>
      </c>
      <c r="W91" s="12">
        <v>12.775969290000001</v>
      </c>
      <c r="X91" s="12">
        <v>3.7759692939999998</v>
      </c>
      <c r="Y91" s="13">
        <v>9</v>
      </c>
      <c r="Z91" s="83"/>
      <c r="AA91" s="58">
        <f t="shared" si="8"/>
        <v>6.2342198900200265E-3</v>
      </c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67">
        <f t="shared" si="9"/>
        <v>6.3879846450000004</v>
      </c>
      <c r="AO91" s="65">
        <f t="shared" si="10"/>
        <v>1639.4634151999999</v>
      </c>
      <c r="AP91" s="64">
        <f t="shared" si="11"/>
        <v>3.1939923225000002</v>
      </c>
      <c r="AQ91" s="65">
        <f t="shared" si="12"/>
        <v>1844.3963420999999</v>
      </c>
      <c r="AR91" s="17"/>
      <c r="AS91" s="17"/>
      <c r="AT91" s="17"/>
      <c r="AU91" s="17"/>
      <c r="AV91" s="17"/>
      <c r="AW91" s="17"/>
      <c r="AX91" s="17"/>
      <c r="AY91" s="17"/>
      <c r="AZ91" s="9"/>
      <c r="BA91" s="7"/>
      <c r="BB91" s="12">
        <f t="shared" si="13"/>
        <v>1.1063938592043487</v>
      </c>
      <c r="BC91" s="11">
        <f t="shared" si="14"/>
        <v>3.3116117427941432</v>
      </c>
      <c r="BD91" s="8"/>
      <c r="BE91" s="8"/>
      <c r="BF91" s="8"/>
      <c r="BG91" s="8"/>
      <c r="BH91" s="8"/>
      <c r="BI91" s="8"/>
      <c r="BJ91" s="8"/>
      <c r="BK91" s="8"/>
      <c r="BL91" s="9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</row>
    <row r="92" spans="19:90" x14ac:dyDescent="0.25">
      <c r="S92" s="17"/>
      <c r="T92" s="10">
        <v>2065.8195820000001</v>
      </c>
      <c r="U92" s="11">
        <v>1015.281034</v>
      </c>
      <c r="V92" s="11">
        <v>1050.538548</v>
      </c>
      <c r="W92" s="12">
        <v>13.315851139999999</v>
      </c>
      <c r="X92" s="12">
        <v>3.8158511430000002</v>
      </c>
      <c r="Y92" s="13">
        <v>9.5</v>
      </c>
      <c r="Z92" s="83"/>
      <c r="AA92" s="58">
        <f t="shared" si="8"/>
        <v>6.4457957781135986E-3</v>
      </c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67">
        <f t="shared" si="9"/>
        <v>6.6579255699999997</v>
      </c>
      <c r="AO92" s="65">
        <f t="shared" si="10"/>
        <v>1652.6556656000002</v>
      </c>
      <c r="AP92" s="64">
        <f t="shared" si="11"/>
        <v>3.3289627849999999</v>
      </c>
      <c r="AQ92" s="65">
        <f t="shared" si="12"/>
        <v>1859.2376238000002</v>
      </c>
      <c r="AR92" s="17"/>
      <c r="AS92" s="17"/>
      <c r="AT92" s="17"/>
      <c r="AU92" s="17"/>
      <c r="AV92" s="17"/>
      <c r="AW92" s="17"/>
      <c r="AX92" s="17"/>
      <c r="AY92" s="17"/>
      <c r="AZ92" s="9"/>
      <c r="BA92" s="7"/>
      <c r="BB92" s="12">
        <f t="shared" si="13"/>
        <v>1.1243689314652594</v>
      </c>
      <c r="BC92" s="11">
        <f t="shared" si="14"/>
        <v>3.3150923898054425</v>
      </c>
      <c r="BD92" s="8"/>
      <c r="BE92" s="8"/>
      <c r="BF92" s="8"/>
      <c r="BG92" s="8"/>
      <c r="BH92" s="8"/>
      <c r="BI92" s="8"/>
      <c r="BJ92" s="8"/>
      <c r="BK92" s="8"/>
      <c r="BL92" s="9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</row>
    <row r="93" spans="19:90" x14ac:dyDescent="0.25">
      <c r="S93" s="17"/>
      <c r="T93" s="10">
        <v>2081.0840739999999</v>
      </c>
      <c r="U93" s="11">
        <v>1013.958075</v>
      </c>
      <c r="V93" s="11">
        <v>1067.125998</v>
      </c>
      <c r="W93" s="12">
        <v>13.8527962</v>
      </c>
      <c r="X93" s="12">
        <v>3.8527962019999999</v>
      </c>
      <c r="Y93" s="13">
        <v>10</v>
      </c>
      <c r="Z93" s="83"/>
      <c r="AA93" s="58">
        <f t="shared" si="8"/>
        <v>6.6565288606403516E-3</v>
      </c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67">
        <f t="shared" si="9"/>
        <v>6.9263981000000001</v>
      </c>
      <c r="AO93" s="65">
        <f t="shared" si="10"/>
        <v>1664.8672592</v>
      </c>
      <c r="AP93" s="64">
        <f t="shared" si="11"/>
        <v>3.4631990500000001</v>
      </c>
      <c r="AQ93" s="65">
        <f t="shared" si="12"/>
        <v>1872.9756665999998</v>
      </c>
      <c r="AR93" s="17"/>
      <c r="AS93" s="17"/>
      <c r="AT93" s="17"/>
      <c r="AU93" s="17"/>
      <c r="AV93" s="17"/>
      <c r="AW93" s="17"/>
      <c r="AX93" s="17"/>
      <c r="AY93" s="17"/>
      <c r="AZ93" s="9"/>
      <c r="BA93" s="7"/>
      <c r="BB93" s="12">
        <f t="shared" si="13"/>
        <v>1.141537445000522</v>
      </c>
      <c r="BC93" s="11">
        <f t="shared" si="14"/>
        <v>3.3182896256881849</v>
      </c>
      <c r="BD93" s="8"/>
      <c r="BE93" s="8"/>
      <c r="BF93" s="8"/>
      <c r="BG93" s="8"/>
      <c r="BH93" s="8"/>
      <c r="BI93" s="8"/>
      <c r="BJ93" s="8"/>
      <c r="BK93" s="8"/>
      <c r="BL93" s="9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</row>
    <row r="94" spans="19:90" x14ac:dyDescent="0.25">
      <c r="S94" s="17"/>
      <c r="T94" s="10">
        <v>2081.0840739999999</v>
      </c>
      <c r="U94" s="11">
        <v>1013.958075</v>
      </c>
      <c r="V94" s="11">
        <v>1067.125998</v>
      </c>
      <c r="W94" s="12">
        <v>13.8527962</v>
      </c>
      <c r="X94" s="12">
        <v>3.8527962019999999</v>
      </c>
      <c r="Y94" s="13">
        <v>10</v>
      </c>
      <c r="Z94" s="83"/>
      <c r="AA94" s="58">
        <f t="shared" si="8"/>
        <v>6.6565288606403516E-3</v>
      </c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67">
        <f t="shared" si="9"/>
        <v>6.9263981000000001</v>
      </c>
      <c r="AO94" s="65">
        <f t="shared" si="10"/>
        <v>1664.8672592</v>
      </c>
      <c r="AP94" s="64">
        <f t="shared" si="11"/>
        <v>3.4631990500000001</v>
      </c>
      <c r="AQ94" s="65">
        <f t="shared" si="12"/>
        <v>1872.9756665999998</v>
      </c>
      <c r="AR94" s="17"/>
      <c r="AS94" s="17"/>
      <c r="AT94" s="17"/>
      <c r="AU94" s="17"/>
      <c r="AV94" s="17"/>
      <c r="AW94" s="17"/>
      <c r="AX94" s="17"/>
      <c r="AY94" s="17"/>
      <c r="AZ94" s="9"/>
      <c r="BA94" s="7"/>
      <c r="BB94" s="12">
        <f t="shared" si="13"/>
        <v>1.141537445000522</v>
      </c>
      <c r="BC94" s="11">
        <f t="shared" si="14"/>
        <v>3.3182896256881849</v>
      </c>
      <c r="BD94" s="8"/>
      <c r="BE94" s="8"/>
      <c r="BF94" s="8"/>
      <c r="BG94" s="8"/>
      <c r="BH94" s="8"/>
      <c r="BI94" s="8"/>
      <c r="BJ94" s="8"/>
      <c r="BK94" s="8"/>
      <c r="BL94" s="9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</row>
    <row r="95" spans="19:90" x14ac:dyDescent="0.25">
      <c r="S95" s="17"/>
      <c r="T95" s="10">
        <v>2108.4495339999999</v>
      </c>
      <c r="U95" s="11">
        <v>1011.404115</v>
      </c>
      <c r="V95" s="11">
        <v>1097.045419</v>
      </c>
      <c r="W95" s="12">
        <v>14.91909618</v>
      </c>
      <c r="X95" s="12">
        <v>3.9190961830000002</v>
      </c>
      <c r="Y95" s="13">
        <v>11</v>
      </c>
      <c r="Z95" s="83"/>
      <c r="AA95" s="58">
        <f t="shared" si="8"/>
        <v>7.0758611669004745E-3</v>
      </c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67">
        <f t="shared" si="9"/>
        <v>7.4595480900000002</v>
      </c>
      <c r="AO95" s="65">
        <f t="shared" si="10"/>
        <v>1686.7596272000001</v>
      </c>
      <c r="AP95" s="64">
        <f t="shared" si="11"/>
        <v>3.7297740450000001</v>
      </c>
      <c r="AQ95" s="65">
        <f t="shared" si="12"/>
        <v>1897.6045806</v>
      </c>
      <c r="AR95" s="17"/>
      <c r="AS95" s="17"/>
      <c r="AT95" s="17"/>
      <c r="AU95" s="17"/>
      <c r="AV95" s="17"/>
      <c r="AW95" s="17"/>
      <c r="AX95" s="17"/>
      <c r="AY95" s="17"/>
      <c r="AZ95" s="9"/>
      <c r="BA95" s="7"/>
      <c r="BB95" s="12">
        <f t="shared" si="13"/>
        <v>1.1737425137580826</v>
      </c>
      <c r="BC95" s="11">
        <f t="shared" si="14"/>
        <v>3.3239632105832198</v>
      </c>
      <c r="BD95" s="8"/>
      <c r="BE95" s="8"/>
      <c r="BF95" s="8"/>
      <c r="BG95" s="8"/>
      <c r="BH95" s="8"/>
      <c r="BI95" s="8"/>
      <c r="BJ95" s="8"/>
      <c r="BK95" s="8"/>
      <c r="BL95" s="9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</row>
    <row r="96" spans="19:90" x14ac:dyDescent="0.25">
      <c r="S96" s="17"/>
      <c r="T96" s="10">
        <v>2132.281896</v>
      </c>
      <c r="U96" s="11">
        <v>1008.991372</v>
      </c>
      <c r="V96" s="11">
        <v>1123.2905249999999</v>
      </c>
      <c r="W96" s="12">
        <v>15.97690644</v>
      </c>
      <c r="X96" s="12">
        <v>3.9769064369999998</v>
      </c>
      <c r="Y96" s="13">
        <v>12</v>
      </c>
      <c r="Z96" s="83"/>
      <c r="AA96" s="58">
        <f t="shared" si="8"/>
        <v>7.4928678379587018E-3</v>
      </c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67">
        <f t="shared" si="9"/>
        <v>7.9884532200000002</v>
      </c>
      <c r="AO96" s="65">
        <f t="shared" si="10"/>
        <v>1705.8255168000001</v>
      </c>
      <c r="AP96" s="64">
        <f t="shared" si="11"/>
        <v>3.9942266100000001</v>
      </c>
      <c r="AQ96" s="65">
        <f t="shared" si="12"/>
        <v>1919.0537064</v>
      </c>
      <c r="AR96" s="17"/>
      <c r="AS96" s="17"/>
      <c r="AT96" s="17"/>
      <c r="AU96" s="17"/>
      <c r="AV96" s="17"/>
      <c r="AW96" s="17"/>
      <c r="AX96" s="17"/>
      <c r="AY96" s="17"/>
      <c r="AZ96" s="9"/>
      <c r="BA96" s="7"/>
      <c r="BB96" s="12">
        <f t="shared" si="13"/>
        <v>1.2034926919930218</v>
      </c>
      <c r="BC96" s="11">
        <f t="shared" si="14"/>
        <v>3.3288446195779513</v>
      </c>
      <c r="BD96" s="8"/>
      <c r="BE96" s="8"/>
      <c r="BF96" s="8"/>
      <c r="BG96" s="8"/>
      <c r="BH96" s="8"/>
      <c r="BI96" s="8"/>
      <c r="BJ96" s="8"/>
      <c r="BK96" s="8"/>
      <c r="BL96" s="9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</row>
    <row r="97" spans="19:90" x14ac:dyDescent="0.25">
      <c r="S97" s="17"/>
      <c r="T97" s="10">
        <v>2153.2242390000001</v>
      </c>
      <c r="U97" s="11">
        <v>1006.725232</v>
      </c>
      <c r="V97" s="11">
        <v>1146.4990069999999</v>
      </c>
      <c r="W97" s="12">
        <v>17.027761640000001</v>
      </c>
      <c r="X97" s="12">
        <v>4.0277616390000004</v>
      </c>
      <c r="Y97" s="13">
        <v>13</v>
      </c>
      <c r="Z97" s="83"/>
      <c r="AA97" s="58">
        <f t="shared" si="8"/>
        <v>7.9080298891247985E-3</v>
      </c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67">
        <f t="shared" si="9"/>
        <v>8.5138808200000007</v>
      </c>
      <c r="AO97" s="65">
        <f t="shared" si="10"/>
        <v>1722.5793912000001</v>
      </c>
      <c r="AP97" s="64">
        <f t="shared" si="11"/>
        <v>4.2569404100000003</v>
      </c>
      <c r="AQ97" s="65">
        <f t="shared" si="12"/>
        <v>1937.9018151000002</v>
      </c>
      <c r="AR97" s="17"/>
      <c r="AS97" s="17"/>
      <c r="AT97" s="17"/>
      <c r="AU97" s="17"/>
      <c r="AV97" s="17"/>
      <c r="AW97" s="17"/>
      <c r="AX97" s="17"/>
      <c r="AY97" s="17"/>
      <c r="AZ97" s="9"/>
      <c r="BA97" s="7"/>
      <c r="BB97" s="12">
        <f t="shared" si="13"/>
        <v>1.2311575621559536</v>
      </c>
      <c r="BC97" s="11">
        <f t="shared" si="14"/>
        <v>3.333089260055361</v>
      </c>
      <c r="BD97" s="8"/>
      <c r="BE97" s="8"/>
      <c r="BF97" s="8"/>
      <c r="BG97" s="8"/>
      <c r="BH97" s="8"/>
      <c r="BI97" s="8"/>
      <c r="BJ97" s="8"/>
      <c r="BK97" s="8"/>
      <c r="BL97" s="9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</row>
    <row r="98" spans="19:90" x14ac:dyDescent="0.25">
      <c r="S98" s="17"/>
      <c r="T98" s="10">
        <v>2171.7701689999999</v>
      </c>
      <c r="U98" s="11">
        <v>1004.601108</v>
      </c>
      <c r="V98" s="11">
        <v>1167.1690610000001</v>
      </c>
      <c r="W98" s="12">
        <v>18.072842560000002</v>
      </c>
      <c r="X98" s="12">
        <v>4.0728425570000004</v>
      </c>
      <c r="Y98" s="13">
        <v>14</v>
      </c>
      <c r="Z98" s="83"/>
      <c r="AA98" s="58">
        <f t="shared" si="8"/>
        <v>8.321710472854368E-3</v>
      </c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67">
        <f t="shared" si="9"/>
        <v>9.0364212800000008</v>
      </c>
      <c r="AO98" s="65">
        <f t="shared" si="10"/>
        <v>1737.4161352000001</v>
      </c>
      <c r="AP98" s="64">
        <f t="shared" si="11"/>
        <v>4.5182106400000004</v>
      </c>
      <c r="AQ98" s="65">
        <f t="shared" si="12"/>
        <v>1954.5931521</v>
      </c>
      <c r="AR98" s="17"/>
      <c r="AS98" s="17"/>
      <c r="AT98" s="17"/>
      <c r="AU98" s="17"/>
      <c r="AV98" s="17"/>
      <c r="AW98" s="17"/>
      <c r="AX98" s="17"/>
      <c r="AY98" s="17"/>
      <c r="AZ98" s="9"/>
      <c r="BA98" s="7"/>
      <c r="BB98" s="12">
        <f t="shared" si="13"/>
        <v>1.2570264652910652</v>
      </c>
      <c r="BC98" s="11">
        <f t="shared" si="14"/>
        <v>3.3368138634507005</v>
      </c>
      <c r="BD98" s="8"/>
      <c r="BE98" s="8"/>
      <c r="BF98" s="8"/>
      <c r="BG98" s="8"/>
      <c r="BH98" s="8"/>
      <c r="BI98" s="8"/>
      <c r="BJ98" s="8"/>
      <c r="BK98" s="8"/>
      <c r="BL98" s="9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</row>
    <row r="99" spans="19:90" x14ac:dyDescent="0.25">
      <c r="S99" s="17"/>
      <c r="T99" s="10">
        <v>2188.3056240000001</v>
      </c>
      <c r="U99" s="11">
        <v>1002.6100709999999</v>
      </c>
      <c r="V99" s="11">
        <v>1185.6955539999999</v>
      </c>
      <c r="W99" s="12">
        <v>19.113074130000001</v>
      </c>
      <c r="X99" s="12">
        <v>4.1130741310000003</v>
      </c>
      <c r="Y99" s="13">
        <v>15</v>
      </c>
      <c r="Z99" s="83"/>
      <c r="AA99" s="58">
        <f t="shared" si="8"/>
        <v>8.7341886436608646E-3</v>
      </c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67">
        <f t="shared" si="9"/>
        <v>9.5565370650000006</v>
      </c>
      <c r="AO99" s="65">
        <f t="shared" si="10"/>
        <v>1750.6444992000002</v>
      </c>
      <c r="AP99" s="64">
        <f t="shared" si="11"/>
        <v>4.7782685325000003</v>
      </c>
      <c r="AQ99" s="65">
        <f t="shared" si="12"/>
        <v>1969.4750616000001</v>
      </c>
      <c r="AR99" s="17"/>
      <c r="AS99" s="17"/>
      <c r="AT99" s="17"/>
      <c r="AU99" s="17"/>
      <c r="AV99" s="17"/>
      <c r="AW99" s="17"/>
      <c r="AX99" s="17"/>
      <c r="AY99" s="17"/>
      <c r="AZ99" s="9"/>
      <c r="BA99" s="7"/>
      <c r="BB99" s="12">
        <f t="shared" si="13"/>
        <v>1.2813305442148002</v>
      </c>
      <c r="BC99" s="11">
        <f t="shared" si="14"/>
        <v>3.3401079765039681</v>
      </c>
      <c r="BD99" s="8"/>
      <c r="BE99" s="8"/>
      <c r="BF99" s="8"/>
      <c r="BG99" s="8"/>
      <c r="BH99" s="8"/>
      <c r="BI99" s="8"/>
      <c r="BJ99" s="8"/>
      <c r="BK99" s="8"/>
      <c r="BL99" s="9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</row>
    <row r="100" spans="19:90" x14ac:dyDescent="0.25">
      <c r="S100" s="17"/>
      <c r="T100" s="10">
        <v>2203.1371669999999</v>
      </c>
      <c r="U100" s="11">
        <v>1000.741676</v>
      </c>
      <c r="V100" s="11">
        <v>1202.395491</v>
      </c>
      <c r="W100" s="12">
        <v>20.14919218</v>
      </c>
      <c r="X100" s="12">
        <v>4.1491921759999997</v>
      </c>
      <c r="Y100" s="13">
        <v>16</v>
      </c>
      <c r="Z100" s="83"/>
      <c r="AA100" s="58">
        <f t="shared" si="8"/>
        <v>9.1456821126743772E-3</v>
      </c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67">
        <f t="shared" si="9"/>
        <v>10.07459609</v>
      </c>
      <c r="AO100" s="65">
        <f t="shared" si="10"/>
        <v>1762.5097335999999</v>
      </c>
      <c r="AP100" s="64">
        <f t="shared" si="11"/>
        <v>5.037298045</v>
      </c>
      <c r="AQ100" s="65">
        <f t="shared" si="12"/>
        <v>1982.8234502999999</v>
      </c>
      <c r="AR100" s="17"/>
      <c r="AS100" s="17"/>
      <c r="AT100" s="17"/>
      <c r="AU100" s="17"/>
      <c r="AV100" s="17"/>
      <c r="AW100" s="17"/>
      <c r="AX100" s="17"/>
      <c r="AY100" s="17"/>
      <c r="AZ100" s="9"/>
      <c r="BA100" s="7"/>
      <c r="BB100" s="12">
        <f t="shared" si="13"/>
        <v>1.304257639122238</v>
      </c>
      <c r="BC100" s="11">
        <f t="shared" si="14"/>
        <v>3.343041537103888</v>
      </c>
      <c r="BD100" s="8"/>
      <c r="BE100" s="8"/>
      <c r="BF100" s="8"/>
      <c r="BG100" s="8"/>
      <c r="BH100" s="8"/>
      <c r="BI100" s="8"/>
      <c r="BJ100" s="8"/>
      <c r="BK100" s="8"/>
      <c r="BL100" s="9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</row>
    <row r="101" spans="19:90" x14ac:dyDescent="0.25">
      <c r="S101" s="17"/>
      <c r="T101" s="10">
        <v>2216.5116560000001</v>
      </c>
      <c r="U101" s="11">
        <v>998.9853488</v>
      </c>
      <c r="V101" s="11">
        <v>1217.5263070000001</v>
      </c>
      <c r="W101" s="12">
        <v>21.181789940000002</v>
      </c>
      <c r="X101" s="12">
        <v>4.1817899409999999</v>
      </c>
      <c r="Y101" s="13">
        <v>17</v>
      </c>
      <c r="Z101" s="83"/>
      <c r="AA101" s="58">
        <f t="shared" si="8"/>
        <v>9.5563629826451949E-3</v>
      </c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67">
        <f t="shared" si="9"/>
        <v>10.590894970000001</v>
      </c>
      <c r="AO101" s="65">
        <f t="shared" si="10"/>
        <v>1773.2093248000001</v>
      </c>
      <c r="AP101" s="64">
        <f t="shared" si="11"/>
        <v>5.2954474850000004</v>
      </c>
      <c r="AQ101" s="65">
        <f t="shared" si="12"/>
        <v>1994.8604904000001</v>
      </c>
      <c r="AR101" s="17"/>
      <c r="AS101" s="17"/>
      <c r="AT101" s="17"/>
      <c r="AU101" s="17"/>
      <c r="AV101" s="17"/>
      <c r="AW101" s="17"/>
      <c r="AX101" s="17"/>
      <c r="AY101" s="17"/>
      <c r="AZ101" s="9"/>
      <c r="BA101" s="7"/>
      <c r="BB101" s="12">
        <f t="shared" si="13"/>
        <v>1.3259626568205249</v>
      </c>
      <c r="BC101" s="11">
        <f t="shared" si="14"/>
        <v>3.3456700194716587</v>
      </c>
      <c r="BD101" s="8"/>
      <c r="BE101" s="8"/>
      <c r="BF101" s="8"/>
      <c r="BG101" s="8"/>
      <c r="BH101" s="8"/>
      <c r="BI101" s="8"/>
      <c r="BJ101" s="8"/>
      <c r="BK101" s="8"/>
      <c r="BL101" s="9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</row>
    <row r="102" spans="19:90" x14ac:dyDescent="0.25">
      <c r="S102" s="17"/>
      <c r="T102" s="10">
        <v>2228.6302660000001</v>
      </c>
      <c r="U102" s="11">
        <v>997.33103719999997</v>
      </c>
      <c r="V102" s="11">
        <v>1231.299229</v>
      </c>
      <c r="W102" s="12">
        <v>22.211351390000001</v>
      </c>
      <c r="X102" s="12">
        <v>4.2113513869999997</v>
      </c>
      <c r="Y102" s="13">
        <v>18</v>
      </c>
      <c r="Z102" s="83"/>
      <c r="AA102" s="58">
        <f t="shared" si="8"/>
        <v>9.9663689077800575E-3</v>
      </c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67">
        <f t="shared" si="9"/>
        <v>11.105675695</v>
      </c>
      <c r="AO102" s="65">
        <f t="shared" si="10"/>
        <v>1782.9042128000001</v>
      </c>
      <c r="AP102" s="64">
        <f t="shared" si="11"/>
        <v>5.5528378475000002</v>
      </c>
      <c r="AQ102" s="65">
        <f t="shared" si="12"/>
        <v>2005.7672394000001</v>
      </c>
      <c r="AR102" s="17"/>
      <c r="AS102" s="17"/>
      <c r="AT102" s="17"/>
      <c r="AU102" s="17"/>
      <c r="AV102" s="17"/>
      <c r="AW102" s="17"/>
      <c r="AX102" s="17"/>
      <c r="AY102" s="17"/>
      <c r="AZ102" s="9"/>
      <c r="BA102" s="7"/>
      <c r="BB102" s="12">
        <f t="shared" si="13"/>
        <v>1.3465749828332703</v>
      </c>
      <c r="BC102" s="11">
        <f t="shared" si="14"/>
        <v>3.3480380241756373</v>
      </c>
      <c r="BD102" s="8"/>
      <c r="BE102" s="8"/>
      <c r="BF102" s="8"/>
      <c r="BG102" s="8"/>
      <c r="BH102" s="8"/>
      <c r="BI102" s="8"/>
      <c r="BJ102" s="8"/>
      <c r="BK102" s="8"/>
      <c r="BL102" s="9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</row>
    <row r="103" spans="19:90" x14ac:dyDescent="0.25">
      <c r="S103" s="17"/>
      <c r="T103" s="10">
        <v>2239.6586849999999</v>
      </c>
      <c r="U103" s="11">
        <v>995.76948400000003</v>
      </c>
      <c r="V103" s="11">
        <v>1243.889201</v>
      </c>
      <c r="W103" s="12">
        <v>23.23827545</v>
      </c>
      <c r="X103" s="12">
        <v>4.2382754499999997</v>
      </c>
      <c r="Y103" s="13">
        <v>19</v>
      </c>
      <c r="Z103" s="83"/>
      <c r="AA103" s="58">
        <f t="shared" si="8"/>
        <v>1.0375811102663619E-2</v>
      </c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67">
        <f t="shared" si="9"/>
        <v>11.619137725</v>
      </c>
      <c r="AO103" s="65">
        <f t="shared" si="10"/>
        <v>1791.726948</v>
      </c>
      <c r="AP103" s="64">
        <f t="shared" si="11"/>
        <v>5.8095688624999999</v>
      </c>
      <c r="AQ103" s="65">
        <f t="shared" si="12"/>
        <v>2015.6928164999999</v>
      </c>
      <c r="AR103" s="17"/>
      <c r="AS103" s="17"/>
      <c r="AT103" s="17"/>
      <c r="AU103" s="17"/>
      <c r="AV103" s="17"/>
      <c r="AW103" s="17"/>
      <c r="AX103" s="17"/>
      <c r="AY103" s="17"/>
      <c r="AZ103" s="9"/>
      <c r="BA103" s="7"/>
      <c r="BB103" s="12">
        <f t="shared" si="13"/>
        <v>1.3662038952183388</v>
      </c>
      <c r="BC103" s="11">
        <f t="shared" si="14"/>
        <v>3.3501818386397706</v>
      </c>
      <c r="BD103" s="8"/>
      <c r="BE103" s="8"/>
      <c r="BF103" s="8"/>
      <c r="BG103" s="8"/>
      <c r="BH103" s="8"/>
      <c r="BI103" s="8"/>
      <c r="BJ103" s="8"/>
      <c r="BK103" s="8"/>
      <c r="BL103" s="9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</row>
    <row r="104" spans="19:90" x14ac:dyDescent="0.25">
      <c r="S104" s="17"/>
      <c r="T104" s="10">
        <v>2249.7346600000001</v>
      </c>
      <c r="U104" s="11">
        <v>994.29230930000006</v>
      </c>
      <c r="V104" s="11">
        <v>1255.4423509999999</v>
      </c>
      <c r="W104" s="12">
        <v>24.26289405</v>
      </c>
      <c r="X104" s="12">
        <v>4.2628940479999997</v>
      </c>
      <c r="Y104" s="13">
        <v>20</v>
      </c>
      <c r="Z104" s="83"/>
      <c r="AA104" s="58">
        <f t="shared" si="8"/>
        <v>1.0784780303824806E-2</v>
      </c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67">
        <f t="shared" si="9"/>
        <v>12.131447025</v>
      </c>
      <c r="AO104" s="65">
        <f t="shared" si="10"/>
        <v>1799.7877280000002</v>
      </c>
      <c r="AP104" s="64">
        <f t="shared" si="11"/>
        <v>6.0657235125</v>
      </c>
      <c r="AQ104" s="65">
        <f t="shared" si="12"/>
        <v>2024.7611940000002</v>
      </c>
      <c r="AR104" s="17"/>
      <c r="AS104" s="17"/>
      <c r="AT104" s="17"/>
      <c r="AU104" s="17"/>
      <c r="AV104" s="17"/>
      <c r="AW104" s="17"/>
      <c r="AX104" s="17"/>
      <c r="AY104" s="17"/>
      <c r="AZ104" s="9"/>
      <c r="BA104" s="7"/>
      <c r="BB104" s="12">
        <f t="shared" si="13"/>
        <v>1.3849426017648234</v>
      </c>
      <c r="BC104" s="11">
        <f t="shared" si="14"/>
        <v>3.3521312992255083</v>
      </c>
      <c r="BD104" s="8"/>
      <c r="BE104" s="8"/>
      <c r="BF104" s="8"/>
      <c r="BG104" s="8"/>
      <c r="BH104" s="8"/>
      <c r="BI104" s="8"/>
      <c r="BJ104" s="8"/>
      <c r="BK104" s="8"/>
      <c r="BL104" s="9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</row>
    <row r="105" spans="19:90" x14ac:dyDescent="0.25">
      <c r="S105" s="17"/>
      <c r="T105" s="10">
        <v>2258.9736889999999</v>
      </c>
      <c r="U105" s="11">
        <v>992.89199570000005</v>
      </c>
      <c r="V105" s="11">
        <v>1266.0816930000001</v>
      </c>
      <c r="W105" s="12">
        <v>25.285485659999999</v>
      </c>
      <c r="X105" s="12">
        <v>4.2854856610000001</v>
      </c>
      <c r="Y105" s="13">
        <v>21</v>
      </c>
      <c r="Z105" s="83"/>
      <c r="AA105" s="58">
        <f t="shared" si="8"/>
        <v>1.1193351114768119E-2</v>
      </c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67">
        <f t="shared" si="9"/>
        <v>12.64274283</v>
      </c>
      <c r="AO105" s="65">
        <f t="shared" si="10"/>
        <v>1807.1789512</v>
      </c>
      <c r="AP105" s="64">
        <f t="shared" si="11"/>
        <v>6.3213714149999998</v>
      </c>
      <c r="AQ105" s="65">
        <f t="shared" si="12"/>
        <v>2033.0763201</v>
      </c>
      <c r="AR105" s="17"/>
      <c r="AS105" s="17"/>
      <c r="AT105" s="17"/>
      <c r="AU105" s="17"/>
      <c r="AV105" s="17"/>
      <c r="AW105" s="17"/>
      <c r="AX105" s="17"/>
      <c r="AY105" s="17"/>
      <c r="AZ105" s="9"/>
      <c r="BA105" s="7"/>
      <c r="BB105" s="12">
        <f t="shared" si="13"/>
        <v>1.4028712995715886</v>
      </c>
      <c r="BC105" s="11">
        <f t="shared" si="14"/>
        <v>3.3539111725809834</v>
      </c>
      <c r="BD105" s="8"/>
      <c r="BE105" s="8"/>
      <c r="BF105" s="8"/>
      <c r="BG105" s="8"/>
      <c r="BH105" s="8"/>
      <c r="BI105" s="8"/>
      <c r="BJ105" s="8"/>
      <c r="BK105" s="8"/>
      <c r="BL105" s="9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</row>
    <row r="106" spans="19:90" x14ac:dyDescent="0.25">
      <c r="S106" s="17"/>
      <c r="T106" s="10">
        <v>2267.4733510000001</v>
      </c>
      <c r="U106" s="11">
        <v>991.56183139999996</v>
      </c>
      <c r="V106" s="11">
        <v>1275.9115200000001</v>
      </c>
      <c r="W106" s="12">
        <v>26.306285720000002</v>
      </c>
      <c r="X106" s="12">
        <v>4.3062857159999997</v>
      </c>
      <c r="Y106" s="13">
        <v>22</v>
      </c>
      <c r="Z106" s="83"/>
      <c r="AA106" s="58">
        <f t="shared" si="8"/>
        <v>1.1601585398301778E-2</v>
      </c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67">
        <f t="shared" si="9"/>
        <v>13.153142860000001</v>
      </c>
      <c r="AO106" s="65">
        <f t="shared" si="10"/>
        <v>1813.9786808000001</v>
      </c>
      <c r="AP106" s="64">
        <f t="shared" si="11"/>
        <v>6.5765714300000004</v>
      </c>
      <c r="AQ106" s="65">
        <f t="shared" si="12"/>
        <v>2040.7260159000002</v>
      </c>
      <c r="AR106" s="17"/>
      <c r="AS106" s="17"/>
      <c r="AT106" s="17"/>
      <c r="AU106" s="17"/>
      <c r="AV106" s="17"/>
      <c r="AW106" s="17"/>
      <c r="AX106" s="17"/>
      <c r="AY106" s="17"/>
      <c r="AZ106" s="9"/>
      <c r="BA106" s="7"/>
      <c r="BB106" s="12">
        <f t="shared" si="13"/>
        <v>1.4200595327994243</v>
      </c>
      <c r="BC106" s="11">
        <f t="shared" si="14"/>
        <v>3.3555421916167378</v>
      </c>
      <c r="BD106" s="8"/>
      <c r="BE106" s="8"/>
      <c r="BF106" s="8"/>
      <c r="BG106" s="8"/>
      <c r="BH106" s="8"/>
      <c r="BI106" s="8"/>
      <c r="BJ106" s="8"/>
      <c r="BK106" s="8"/>
      <c r="BL106" s="9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</row>
    <row r="107" spans="19:90" x14ac:dyDescent="0.25">
      <c r="S107" s="17"/>
      <c r="T107" s="10">
        <v>2275.3166700000002</v>
      </c>
      <c r="U107" s="11">
        <v>990.29583439999999</v>
      </c>
      <c r="V107" s="11">
        <v>1285.0208359999999</v>
      </c>
      <c r="W107" s="12">
        <v>27.325494620000001</v>
      </c>
      <c r="X107" s="12">
        <v>4.3254946160000003</v>
      </c>
      <c r="Y107" s="13">
        <v>23</v>
      </c>
      <c r="Z107" s="83"/>
      <c r="AA107" s="58">
        <f t="shared" si="8"/>
        <v>1.2009534751925321E-2</v>
      </c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67">
        <f t="shared" si="9"/>
        <v>13.66274731</v>
      </c>
      <c r="AO107" s="65">
        <f t="shared" si="10"/>
        <v>1820.2533360000002</v>
      </c>
      <c r="AP107" s="64">
        <f t="shared" si="11"/>
        <v>6.8313736550000002</v>
      </c>
      <c r="AQ107" s="65">
        <f t="shared" si="12"/>
        <v>2047.7850030000002</v>
      </c>
      <c r="AR107" s="17"/>
      <c r="AS107" s="17"/>
      <c r="AT107" s="17"/>
      <c r="AU107" s="17"/>
      <c r="AV107" s="17"/>
      <c r="AW107" s="17"/>
      <c r="AX107" s="17"/>
      <c r="AY107" s="17"/>
      <c r="AZ107" s="9"/>
      <c r="BA107" s="7"/>
      <c r="BB107" s="12">
        <f t="shared" si="13"/>
        <v>1.4365680318767258</v>
      </c>
      <c r="BC107" s="11">
        <f t="shared" si="14"/>
        <v>3.3570418486690978</v>
      </c>
      <c r="BD107" s="8"/>
      <c r="BE107" s="8"/>
      <c r="BF107" s="8"/>
      <c r="BG107" s="8"/>
      <c r="BH107" s="8"/>
      <c r="BI107" s="8"/>
      <c r="BJ107" s="8"/>
      <c r="BK107" s="8"/>
      <c r="BL107" s="9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</row>
    <row r="108" spans="19:90" x14ac:dyDescent="0.25">
      <c r="S108" s="17"/>
      <c r="T108" s="10">
        <v>2282.5747329999999</v>
      </c>
      <c r="U108" s="11">
        <v>989.08867420000001</v>
      </c>
      <c r="V108" s="11">
        <v>1293.4860590000001</v>
      </c>
      <c r="W108" s="12">
        <v>28.34328404</v>
      </c>
      <c r="X108" s="12">
        <v>4.3432840419999996</v>
      </c>
      <c r="Y108" s="13">
        <v>24</v>
      </c>
      <c r="Z108" s="83"/>
      <c r="AA108" s="58">
        <f t="shared" si="8"/>
        <v>1.2417242524518911E-2</v>
      </c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67">
        <f t="shared" si="9"/>
        <v>14.17164202</v>
      </c>
      <c r="AO108" s="65">
        <f t="shared" si="10"/>
        <v>1826.0597864000001</v>
      </c>
      <c r="AP108" s="64">
        <f t="shared" si="11"/>
        <v>7.0858210100000001</v>
      </c>
      <c r="AQ108" s="65">
        <f t="shared" si="12"/>
        <v>2054.3172596999998</v>
      </c>
      <c r="AR108" s="17"/>
      <c r="AS108" s="17"/>
      <c r="AT108" s="17"/>
      <c r="AU108" s="17"/>
      <c r="AV108" s="17"/>
      <c r="AW108" s="17"/>
      <c r="AX108" s="17"/>
      <c r="AY108" s="17"/>
      <c r="AZ108" s="9"/>
      <c r="BA108" s="7"/>
      <c r="BB108" s="12">
        <f t="shared" si="13"/>
        <v>1.4524501690525968</v>
      </c>
      <c r="BC108" s="11">
        <f t="shared" si="14"/>
        <v>3.3584250055264646</v>
      </c>
      <c r="BD108" s="8"/>
      <c r="BE108" s="8"/>
      <c r="BF108" s="8"/>
      <c r="BG108" s="8"/>
      <c r="BH108" s="8"/>
      <c r="BI108" s="8"/>
      <c r="BJ108" s="8"/>
      <c r="BK108" s="8"/>
      <c r="BL108" s="9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</row>
    <row r="109" spans="19:90" x14ac:dyDescent="0.25">
      <c r="S109" s="17"/>
      <c r="T109" s="10">
        <v>2289.3087660000001</v>
      </c>
      <c r="U109" s="11">
        <v>987.93559670000002</v>
      </c>
      <c r="V109" s="11">
        <v>1301.373169</v>
      </c>
      <c r="W109" s="12">
        <v>29.359801919999999</v>
      </c>
      <c r="X109" s="12">
        <v>4.3598019219999999</v>
      </c>
      <c r="Y109" s="13">
        <v>25</v>
      </c>
      <c r="Z109" s="83"/>
      <c r="AA109" s="58">
        <f t="shared" si="8"/>
        <v>1.2824745336252295E-2</v>
      </c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67">
        <f t="shared" si="9"/>
        <v>14.679900959999999</v>
      </c>
      <c r="AO109" s="65">
        <f t="shared" si="10"/>
        <v>1831.4470128000003</v>
      </c>
      <c r="AP109" s="64">
        <f t="shared" si="11"/>
        <v>7.3399504799999997</v>
      </c>
      <c r="AQ109" s="65">
        <f t="shared" si="12"/>
        <v>2060.3778894000002</v>
      </c>
      <c r="AR109" s="17"/>
      <c r="AS109" s="17"/>
      <c r="AT109" s="17"/>
      <c r="AU109" s="17"/>
      <c r="AV109" s="17"/>
      <c r="AW109" s="17"/>
      <c r="AX109" s="17"/>
      <c r="AY109" s="17"/>
      <c r="AZ109" s="9"/>
      <c r="BA109" s="7"/>
      <c r="BB109" s="12">
        <f t="shared" si="13"/>
        <v>1.467753121225601</v>
      </c>
      <c r="BC109" s="11">
        <f t="shared" si="14"/>
        <v>3.3597043712357788</v>
      </c>
      <c r="BD109" s="8"/>
      <c r="BE109" s="8"/>
      <c r="BF109" s="8"/>
      <c r="BG109" s="8"/>
      <c r="BH109" s="8"/>
      <c r="BI109" s="8"/>
      <c r="BJ109" s="8"/>
      <c r="BK109" s="8"/>
      <c r="BL109" s="9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</row>
    <row r="110" spans="19:90" x14ac:dyDescent="0.25">
      <c r="S110" s="17"/>
      <c r="T110" s="10">
        <v>2295.5717869999999</v>
      </c>
      <c r="U110" s="11">
        <v>986.83235490000004</v>
      </c>
      <c r="V110" s="11">
        <v>1308.7394320000001</v>
      </c>
      <c r="W110" s="12">
        <v>30.375176410000002</v>
      </c>
      <c r="X110" s="12">
        <v>4.3751764099999999</v>
      </c>
      <c r="Y110" s="13">
        <v>26</v>
      </c>
      <c r="Z110" s="83"/>
      <c r="AA110" s="58">
        <f t="shared" si="8"/>
        <v>1.32320742840703E-2</v>
      </c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67">
        <f t="shared" si="9"/>
        <v>15.187588205000001</v>
      </c>
      <c r="AO110" s="65">
        <f t="shared" si="10"/>
        <v>1836.4574296000001</v>
      </c>
      <c r="AP110" s="64">
        <f t="shared" si="11"/>
        <v>7.5937941025000004</v>
      </c>
      <c r="AQ110" s="65">
        <f t="shared" si="12"/>
        <v>2066.0146083</v>
      </c>
      <c r="AR110" s="17"/>
      <c r="AS110" s="17"/>
      <c r="AT110" s="17"/>
      <c r="AU110" s="17"/>
      <c r="AV110" s="17"/>
      <c r="AW110" s="17"/>
      <c r="AX110" s="17"/>
      <c r="AY110" s="17"/>
      <c r="AZ110" s="9"/>
      <c r="BA110" s="7"/>
      <c r="BB110" s="12">
        <f t="shared" si="13"/>
        <v>1.4825188088670131</v>
      </c>
      <c r="BC110" s="11">
        <f t="shared" si="14"/>
        <v>3.3608908785485605</v>
      </c>
      <c r="BD110" s="8"/>
      <c r="BE110" s="8"/>
      <c r="BF110" s="8"/>
      <c r="BG110" s="8"/>
      <c r="BH110" s="8"/>
      <c r="BI110" s="8"/>
      <c r="BJ110" s="8"/>
      <c r="BK110" s="8"/>
      <c r="BL110" s="9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</row>
    <row r="111" spans="19:90" x14ac:dyDescent="0.25">
      <c r="S111" s="17"/>
      <c r="T111" s="10">
        <v>2301.40994</v>
      </c>
      <c r="U111" s="11">
        <v>985.77514729999996</v>
      </c>
      <c r="V111" s="11">
        <v>1315.6347929999999</v>
      </c>
      <c r="W111" s="12">
        <v>31.389519079999999</v>
      </c>
      <c r="X111" s="12">
        <v>4.3895190810000004</v>
      </c>
      <c r="Y111" s="13">
        <v>27</v>
      </c>
      <c r="Z111" s="83"/>
      <c r="AA111" s="58">
        <f t="shared" si="8"/>
        <v>1.363925589023918E-2</v>
      </c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67">
        <f t="shared" si="9"/>
        <v>15.69475954</v>
      </c>
      <c r="AO111" s="65">
        <f t="shared" si="10"/>
        <v>1841.1279520000001</v>
      </c>
      <c r="AP111" s="64">
        <f t="shared" si="11"/>
        <v>7.8473797699999999</v>
      </c>
      <c r="AQ111" s="65">
        <f t="shared" si="12"/>
        <v>2071.2689460000001</v>
      </c>
      <c r="AR111" s="17"/>
      <c r="AS111" s="17"/>
      <c r="AT111" s="17"/>
      <c r="AU111" s="17"/>
      <c r="AV111" s="17"/>
      <c r="AW111" s="17"/>
      <c r="AX111" s="17"/>
      <c r="AY111" s="17"/>
      <c r="AZ111" s="9"/>
      <c r="BA111" s="7"/>
      <c r="BB111" s="12">
        <f t="shared" si="13"/>
        <v>1.4967846619089558</v>
      </c>
      <c r="BC111" s="11">
        <f t="shared" si="14"/>
        <v>3.3619939845194491</v>
      </c>
      <c r="BD111" s="8"/>
      <c r="BE111" s="8"/>
      <c r="BF111" s="8"/>
      <c r="BG111" s="8"/>
      <c r="BH111" s="8"/>
      <c r="BI111" s="8"/>
      <c r="BJ111" s="8"/>
      <c r="BK111" s="8"/>
      <c r="BL111" s="9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</row>
    <row r="112" spans="19:90" x14ac:dyDescent="0.25">
      <c r="S112" s="17"/>
      <c r="T112" s="10">
        <v>2306.86357</v>
      </c>
      <c r="U112" s="11">
        <v>984.76056329999994</v>
      </c>
      <c r="V112" s="11">
        <v>1322.1030069999999</v>
      </c>
      <c r="W112" s="12">
        <v>32.402927529999999</v>
      </c>
      <c r="X112" s="12">
        <v>4.4029275280000002</v>
      </c>
      <c r="Y112" s="13">
        <v>28</v>
      </c>
      <c r="Z112" s="83"/>
      <c r="AA112" s="58">
        <f t="shared" si="8"/>
        <v>1.4046312903541148E-2</v>
      </c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67">
        <f t="shared" si="9"/>
        <v>16.201463765</v>
      </c>
      <c r="AO112" s="65">
        <f t="shared" si="10"/>
        <v>1845.4908560000001</v>
      </c>
      <c r="AP112" s="64">
        <f t="shared" si="11"/>
        <v>8.1007318824999999</v>
      </c>
      <c r="AQ112" s="65">
        <f t="shared" si="12"/>
        <v>2076.1772129999999</v>
      </c>
      <c r="AR112" s="17"/>
      <c r="AS112" s="17"/>
      <c r="AT112" s="17"/>
      <c r="AU112" s="17"/>
      <c r="AV112" s="17"/>
      <c r="AW112" s="17"/>
      <c r="AX112" s="17"/>
      <c r="AY112" s="17"/>
      <c r="AZ112" s="9"/>
      <c r="BA112" s="7"/>
      <c r="BB112" s="12">
        <f t="shared" si="13"/>
        <v>1.5105842494871178</v>
      </c>
      <c r="BC112" s="11">
        <f t="shared" si="14"/>
        <v>3.363021910711729</v>
      </c>
      <c r="BD112" s="8"/>
      <c r="BE112" s="8"/>
      <c r="BF112" s="8"/>
      <c r="BG112" s="8"/>
      <c r="BH112" s="8"/>
      <c r="BI112" s="8"/>
      <c r="BJ112" s="8"/>
      <c r="BK112" s="8"/>
      <c r="BL112" s="9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</row>
    <row r="113" spans="19:90" x14ac:dyDescent="0.25">
      <c r="S113" s="17"/>
      <c r="T113" s="10">
        <v>2311.9681089999999</v>
      </c>
      <c r="U113" s="11">
        <v>983.78553550000004</v>
      </c>
      <c r="V113" s="11">
        <v>1328.182573</v>
      </c>
      <c r="W113" s="12">
        <v>33.415487489999997</v>
      </c>
      <c r="X113" s="12">
        <v>4.4154874890000002</v>
      </c>
      <c r="Y113" s="13">
        <v>29</v>
      </c>
      <c r="Z113" s="83"/>
      <c r="AA113" s="58">
        <f t="shared" si="8"/>
        <v>1.4453264887141225E-2</v>
      </c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67">
        <f t="shared" si="9"/>
        <v>16.707743744999998</v>
      </c>
      <c r="AO113" s="65">
        <f t="shared" si="10"/>
        <v>1849.5744872</v>
      </c>
      <c r="AP113" s="64">
        <f t="shared" si="11"/>
        <v>8.3538718724999992</v>
      </c>
      <c r="AQ113" s="65">
        <f t="shared" si="12"/>
        <v>2080.7712981</v>
      </c>
      <c r="AR113" s="17"/>
      <c r="AS113" s="17"/>
      <c r="AT113" s="17"/>
      <c r="AU113" s="17"/>
      <c r="AV113" s="17"/>
      <c r="AW113" s="17"/>
      <c r="AX113" s="17"/>
      <c r="AY113" s="17"/>
      <c r="AZ113" s="9"/>
      <c r="BA113" s="7"/>
      <c r="BB113" s="12">
        <f t="shared" si="13"/>
        <v>1.5239478013170411</v>
      </c>
      <c r="BC113" s="11">
        <f t="shared" si="14"/>
        <v>3.363981839185842</v>
      </c>
      <c r="BD113" s="8"/>
      <c r="BE113" s="8"/>
      <c r="BF113" s="8"/>
      <c r="BG113" s="8"/>
      <c r="BH113" s="8"/>
      <c r="BI113" s="8"/>
      <c r="BJ113" s="8"/>
      <c r="BK113" s="8"/>
      <c r="BL113" s="9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</row>
    <row r="114" spans="19:90" x14ac:dyDescent="0.25">
      <c r="S114" s="17"/>
      <c r="T114" s="10">
        <v>2316.7547970000001</v>
      </c>
      <c r="U114" s="11">
        <v>982.84729849999997</v>
      </c>
      <c r="V114" s="11">
        <v>1333.907498</v>
      </c>
      <c r="W114" s="12">
        <v>34.427274580000002</v>
      </c>
      <c r="X114" s="12">
        <v>4.4272745840000001</v>
      </c>
      <c r="Y114" s="13">
        <v>30</v>
      </c>
      <c r="Z114" s="83"/>
      <c r="AA114" s="58">
        <f t="shared" si="8"/>
        <v>1.4860128756215542E-2</v>
      </c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67">
        <f t="shared" si="9"/>
        <v>17.213637290000001</v>
      </c>
      <c r="AO114" s="65">
        <f t="shared" si="10"/>
        <v>1853.4038376000001</v>
      </c>
      <c r="AP114" s="64">
        <f t="shared" si="11"/>
        <v>8.6068186450000006</v>
      </c>
      <c r="AQ114" s="65">
        <f t="shared" si="12"/>
        <v>2085.0793173000002</v>
      </c>
      <c r="AR114" s="17"/>
      <c r="AS114" s="17"/>
      <c r="AT114" s="17"/>
      <c r="AU114" s="17"/>
      <c r="AV114" s="17"/>
      <c r="AW114" s="17"/>
      <c r="AX114" s="17"/>
      <c r="AY114" s="17"/>
      <c r="AZ114" s="9"/>
      <c r="BA114" s="7"/>
      <c r="BB114" s="12">
        <f t="shared" si="13"/>
        <v>1.5369026433344557</v>
      </c>
      <c r="BC114" s="11">
        <f t="shared" si="14"/>
        <v>3.3648800709306483</v>
      </c>
      <c r="BD114" s="8"/>
      <c r="BE114" s="8"/>
      <c r="BF114" s="8"/>
      <c r="BG114" s="8"/>
      <c r="BH114" s="8"/>
      <c r="BI114" s="8"/>
      <c r="BJ114" s="8"/>
      <c r="BK114" s="8"/>
      <c r="BL114" s="9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</row>
    <row r="115" spans="19:90" x14ac:dyDescent="0.25">
      <c r="S115" s="17"/>
      <c r="T115" s="10">
        <v>2321.2512860000002</v>
      </c>
      <c r="U115" s="11">
        <v>981.94335269999999</v>
      </c>
      <c r="V115" s="11">
        <v>1339.307933</v>
      </c>
      <c r="W115" s="12">
        <v>35.438355770000001</v>
      </c>
      <c r="X115" s="12">
        <v>4.4383557700000003</v>
      </c>
      <c r="Y115" s="13">
        <v>31</v>
      </c>
      <c r="Z115" s="83"/>
      <c r="AA115" s="58">
        <f t="shared" si="8"/>
        <v>1.5266919175763893E-2</v>
      </c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67">
        <f t="shared" si="9"/>
        <v>17.719177885000001</v>
      </c>
      <c r="AO115" s="65">
        <f t="shared" si="10"/>
        <v>1857.0010288000003</v>
      </c>
      <c r="AP115" s="64">
        <f t="shared" si="11"/>
        <v>8.8595889425000003</v>
      </c>
      <c r="AQ115" s="65">
        <f t="shared" si="12"/>
        <v>2089.1261574</v>
      </c>
      <c r="AR115" s="17"/>
      <c r="AS115" s="17"/>
      <c r="AT115" s="17"/>
      <c r="AU115" s="17"/>
      <c r="AV115" s="17"/>
      <c r="AW115" s="17"/>
      <c r="AX115" s="17"/>
      <c r="AY115" s="17"/>
      <c r="AZ115" s="9"/>
      <c r="BA115" s="7"/>
      <c r="BB115" s="12">
        <f t="shared" si="13"/>
        <v>1.5494735637629455</v>
      </c>
      <c r="BC115" s="11">
        <f t="shared" si="14"/>
        <v>3.3657221573520584</v>
      </c>
      <c r="BD115" s="8"/>
      <c r="BE115" s="8"/>
      <c r="BF115" s="8"/>
      <c r="BG115" s="8"/>
      <c r="BH115" s="8"/>
      <c r="BI115" s="8"/>
      <c r="BJ115" s="8"/>
      <c r="BK115" s="8"/>
      <c r="BL115" s="9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</row>
    <row r="116" spans="19:90" x14ac:dyDescent="0.25">
      <c r="S116" s="17"/>
      <c r="T116" s="10">
        <v>2325.4821400000001</v>
      </c>
      <c r="U116" s="11">
        <v>981.0714332</v>
      </c>
      <c r="V116" s="11">
        <v>1344.410707</v>
      </c>
      <c r="W116" s="12">
        <v>36.448790539999997</v>
      </c>
      <c r="X116" s="12">
        <v>4.4487905430000003</v>
      </c>
      <c r="Y116" s="13">
        <v>32</v>
      </c>
      <c r="Z116" s="83"/>
      <c r="AA116" s="58">
        <f t="shared" si="8"/>
        <v>1.5673648880399484E-2</v>
      </c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67">
        <f t="shared" si="9"/>
        <v>18.224395269999999</v>
      </c>
      <c r="AO116" s="65">
        <f t="shared" si="10"/>
        <v>1860.3857120000002</v>
      </c>
      <c r="AP116" s="64">
        <f t="shared" si="11"/>
        <v>9.1121976349999994</v>
      </c>
      <c r="AQ116" s="65">
        <f t="shared" si="12"/>
        <v>2092.9339260000002</v>
      </c>
      <c r="AR116" s="17"/>
      <c r="AS116" s="17"/>
      <c r="AT116" s="17"/>
      <c r="AU116" s="17"/>
      <c r="AV116" s="17"/>
      <c r="AW116" s="17"/>
      <c r="AX116" s="17"/>
      <c r="AY116" s="17"/>
      <c r="AZ116" s="9"/>
      <c r="BA116" s="7"/>
      <c r="BB116" s="12">
        <f t="shared" si="13"/>
        <v>1.5616831219401739</v>
      </c>
      <c r="BC116" s="11">
        <f t="shared" si="14"/>
        <v>3.3665130084232255</v>
      </c>
      <c r="BD116" s="8"/>
      <c r="BE116" s="8"/>
      <c r="BF116" s="8"/>
      <c r="BG116" s="8"/>
      <c r="BH116" s="8"/>
      <c r="BI116" s="8"/>
      <c r="BJ116" s="8"/>
      <c r="BK116" s="8"/>
      <c r="BL116" s="9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</row>
    <row r="117" spans="19:90" x14ac:dyDescent="0.25">
      <c r="S117" s="17"/>
      <c r="T117" s="10">
        <v>2329.469251</v>
      </c>
      <c r="U117" s="11">
        <v>980.22948280000003</v>
      </c>
      <c r="V117" s="11">
        <v>1349.2397679999999</v>
      </c>
      <c r="W117" s="12">
        <v>37.458631939999997</v>
      </c>
      <c r="X117" s="12">
        <v>4.4586319449999996</v>
      </c>
      <c r="Y117" s="13">
        <v>33</v>
      </c>
      <c r="Z117" s="83"/>
      <c r="AA117" s="58">
        <f t="shared" si="8"/>
        <v>1.6080328995078885E-2</v>
      </c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67">
        <f t="shared" si="9"/>
        <v>18.729315969999998</v>
      </c>
      <c r="AO117" s="65">
        <f t="shared" si="10"/>
        <v>1863.5754008000001</v>
      </c>
      <c r="AP117" s="64">
        <f t="shared" si="11"/>
        <v>9.3646579849999991</v>
      </c>
      <c r="AQ117" s="65">
        <f t="shared" si="12"/>
        <v>2096.5223258999999</v>
      </c>
      <c r="AR117" s="17"/>
      <c r="AS117" s="17"/>
      <c r="AT117" s="17"/>
      <c r="AU117" s="17"/>
      <c r="AV117" s="17"/>
      <c r="AW117" s="17"/>
      <c r="AX117" s="17"/>
      <c r="AY117" s="17"/>
      <c r="AZ117" s="9"/>
      <c r="BA117" s="7"/>
      <c r="BB117" s="12">
        <f t="shared" si="13"/>
        <v>1.5735519120739661</v>
      </c>
      <c r="BC117" s="11">
        <f t="shared" si="14"/>
        <v>3.3672569821338167</v>
      </c>
      <c r="BD117" s="8"/>
      <c r="BE117" s="8"/>
      <c r="BF117" s="8"/>
      <c r="BG117" s="8"/>
      <c r="BH117" s="8"/>
      <c r="BI117" s="8"/>
      <c r="BJ117" s="8"/>
      <c r="BK117" s="8"/>
      <c r="BL117" s="9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</row>
    <row r="118" spans="19:90" x14ac:dyDescent="0.25">
      <c r="S118" s="17"/>
      <c r="T118" s="10">
        <v>2333.2321940000002</v>
      </c>
      <c r="U118" s="11">
        <v>979.41562829999998</v>
      </c>
      <c r="V118" s="11">
        <v>1353.8165650000001</v>
      </c>
      <c r="W118" s="12">
        <v>38.467927420000002</v>
      </c>
      <c r="X118" s="12">
        <v>4.4679274170000003</v>
      </c>
      <c r="Y118" s="13">
        <v>34</v>
      </c>
      <c r="Z118" s="83"/>
      <c r="AA118" s="58">
        <f t="shared" si="8"/>
        <v>1.6486969243319122E-2</v>
      </c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67">
        <f t="shared" ref="AN118:AN152" si="15">0.5*W118</f>
        <v>19.233963710000001</v>
      </c>
      <c r="AO118" s="65">
        <f t="shared" ref="AO118:AO152" si="16">0.8*T118</f>
        <v>1866.5857552000002</v>
      </c>
      <c r="AP118" s="64">
        <f t="shared" ref="AP118:AP152" si="17">0.25*W118</f>
        <v>9.6169818550000006</v>
      </c>
      <c r="AQ118" s="65">
        <f t="shared" ref="AQ118:AQ152" si="18">0.9*T118</f>
        <v>2099.9089746000004</v>
      </c>
      <c r="AR118" s="17"/>
      <c r="AS118" s="17"/>
      <c r="AT118" s="17"/>
      <c r="AU118" s="17"/>
      <c r="AV118" s="17"/>
      <c r="AW118" s="17"/>
      <c r="AX118" s="17"/>
      <c r="AY118" s="17"/>
      <c r="AZ118" s="9"/>
      <c r="BA118" s="7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9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</row>
    <row r="119" spans="19:90" x14ac:dyDescent="0.25">
      <c r="S119" s="17"/>
      <c r="T119" s="10">
        <v>2336.7885219999998</v>
      </c>
      <c r="U119" s="11">
        <v>978.62816020000002</v>
      </c>
      <c r="V119" s="11">
        <v>1358.1603620000001</v>
      </c>
      <c r="W119" s="12">
        <v>39.476719520000003</v>
      </c>
      <c r="X119" s="12">
        <v>4.4767195150000001</v>
      </c>
      <c r="Y119" s="13">
        <v>35</v>
      </c>
      <c r="Z119" s="83"/>
      <c r="AA119" s="58">
        <f t="shared" si="8"/>
        <v>1.6893578151527741E-2</v>
      </c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67">
        <f t="shared" si="15"/>
        <v>19.738359760000002</v>
      </c>
      <c r="AO119" s="65">
        <f t="shared" si="16"/>
        <v>1869.4308176</v>
      </c>
      <c r="AP119" s="64">
        <f t="shared" si="17"/>
        <v>9.8691798800000008</v>
      </c>
      <c r="AQ119" s="65">
        <f t="shared" si="18"/>
        <v>2103.1096698000001</v>
      </c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</row>
    <row r="120" spans="19:90" x14ac:dyDescent="0.25">
      <c r="S120" s="17"/>
      <c r="T120" s="10">
        <v>2340.1540230000001</v>
      </c>
      <c r="U120" s="11">
        <v>977.86551480000003</v>
      </c>
      <c r="V120" s="11">
        <v>1362.288509</v>
      </c>
      <c r="W120" s="12">
        <v>40.485046519999997</v>
      </c>
      <c r="X120" s="12">
        <v>4.4850465240000004</v>
      </c>
      <c r="Y120" s="13">
        <v>36</v>
      </c>
      <c r="Z120" s="83"/>
      <c r="AA120" s="58">
        <f t="shared" si="8"/>
        <v>1.7300163203830279E-2</v>
      </c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67">
        <f t="shared" si="15"/>
        <v>20.242523259999999</v>
      </c>
      <c r="AO120" s="65">
        <f t="shared" si="16"/>
        <v>1872.1232184</v>
      </c>
      <c r="AP120" s="64">
        <f t="shared" si="17"/>
        <v>10.121261629999999</v>
      </c>
      <c r="AQ120" s="65">
        <f t="shared" si="18"/>
        <v>2106.1386207</v>
      </c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</row>
    <row r="121" spans="19:90" x14ac:dyDescent="0.25">
      <c r="S121" s="17"/>
      <c r="T121" s="10">
        <v>2343.3429350000001</v>
      </c>
      <c r="U121" s="11">
        <v>977.12625860000003</v>
      </c>
      <c r="V121" s="11">
        <v>1366.216676</v>
      </c>
      <c r="W121" s="12">
        <v>41.492942980000002</v>
      </c>
      <c r="X121" s="12">
        <v>4.4929429780000003</v>
      </c>
      <c r="Y121" s="13">
        <v>37</v>
      </c>
      <c r="Z121" s="83"/>
      <c r="AA121" s="58">
        <f t="shared" si="8"/>
        <v>1.7706730995393126E-2</v>
      </c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67">
        <f t="shared" si="15"/>
        <v>20.746471490000001</v>
      </c>
      <c r="AO121" s="65">
        <f t="shared" si="16"/>
        <v>1874.6743480000002</v>
      </c>
      <c r="AP121" s="64">
        <f t="shared" si="17"/>
        <v>10.373235745000001</v>
      </c>
      <c r="AQ121" s="65">
        <f t="shared" si="18"/>
        <v>2109.0086415000001</v>
      </c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</row>
    <row r="122" spans="19:90" x14ac:dyDescent="0.25">
      <c r="S122" s="17"/>
      <c r="T122" s="10">
        <v>2346.3681270000002</v>
      </c>
      <c r="U122" s="11">
        <v>976.40907479999998</v>
      </c>
      <c r="V122" s="11">
        <v>1369.9590519999999</v>
      </c>
      <c r="W122" s="12">
        <v>42.500440099999999</v>
      </c>
      <c r="X122" s="12">
        <v>4.5004401039999999</v>
      </c>
      <c r="Y122" s="13">
        <v>38</v>
      </c>
      <c r="Z122" s="83"/>
      <c r="AA122" s="58">
        <f t="shared" si="8"/>
        <v>1.8113287344360518E-2</v>
      </c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67">
        <f t="shared" si="15"/>
        <v>21.250220049999999</v>
      </c>
      <c r="AO122" s="65">
        <f t="shared" si="16"/>
        <v>1877.0945016000003</v>
      </c>
      <c r="AP122" s="64">
        <f t="shared" si="17"/>
        <v>10.625110025</v>
      </c>
      <c r="AQ122" s="65">
        <f t="shared" si="18"/>
        <v>2111.7313143000001</v>
      </c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</row>
    <row r="123" spans="19:90" x14ac:dyDescent="0.25">
      <c r="S123" s="17"/>
      <c r="T123" s="10">
        <v>2349.2412639999998</v>
      </c>
      <c r="U123" s="11">
        <v>975.71275149999997</v>
      </c>
      <c r="V123" s="11">
        <v>1373.528513</v>
      </c>
      <c r="W123" s="12">
        <v>43.50756621</v>
      </c>
      <c r="X123" s="12">
        <v>4.5075662139999997</v>
      </c>
      <c r="Y123" s="13">
        <v>39</v>
      </c>
      <c r="Z123" s="83"/>
      <c r="AA123" s="58">
        <f t="shared" si="8"/>
        <v>1.8519837394615084E-2</v>
      </c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67">
        <f t="shared" si="15"/>
        <v>21.753783105</v>
      </c>
      <c r="AO123" s="65">
        <f t="shared" si="16"/>
        <v>1879.3930111999998</v>
      </c>
      <c r="AP123" s="64">
        <f t="shared" si="17"/>
        <v>10.8768915525</v>
      </c>
      <c r="AQ123" s="65">
        <f t="shared" si="18"/>
        <v>2114.3171376</v>
      </c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</row>
    <row r="124" spans="19:90" x14ac:dyDescent="0.25">
      <c r="S124" s="17"/>
      <c r="T124" s="10">
        <v>2351.9729430000002</v>
      </c>
      <c r="U124" s="11">
        <v>975.03617059999999</v>
      </c>
      <c r="V124" s="11">
        <v>1376.936772</v>
      </c>
      <c r="W124" s="12">
        <v>44.514347030000003</v>
      </c>
      <c r="X124" s="12">
        <v>4.5143470289999996</v>
      </c>
      <c r="Y124" s="13">
        <v>40</v>
      </c>
      <c r="Z124" s="83"/>
      <c r="AA124" s="58">
        <f t="shared" si="8"/>
        <v>1.8926385680789696E-2</v>
      </c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67">
        <f t="shared" si="15"/>
        <v>22.257173515000002</v>
      </c>
      <c r="AO124" s="65">
        <f t="shared" si="16"/>
        <v>1881.5783544000003</v>
      </c>
      <c r="AP124" s="64">
        <f t="shared" si="17"/>
        <v>11.128586757500001</v>
      </c>
      <c r="AQ124" s="65">
        <f t="shared" si="18"/>
        <v>2116.7756487000001</v>
      </c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</row>
    <row r="125" spans="19:90" x14ac:dyDescent="0.25">
      <c r="S125" s="17"/>
      <c r="T125" s="10">
        <v>2354.5728079999999</v>
      </c>
      <c r="U125" s="11">
        <v>974.37829929999998</v>
      </c>
      <c r="V125" s="11">
        <v>1380.1945089999999</v>
      </c>
      <c r="W125" s="12">
        <v>45.520805969999998</v>
      </c>
      <c r="X125" s="12">
        <v>4.5208059729999999</v>
      </c>
      <c r="Y125" s="13">
        <v>41</v>
      </c>
      <c r="Z125" s="83"/>
      <c r="AA125" s="58">
        <f t="shared" si="8"/>
        <v>1.9332936240211606E-2</v>
      </c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67">
        <f t="shared" si="15"/>
        <v>22.760402984999999</v>
      </c>
      <c r="AO125" s="65">
        <f t="shared" si="16"/>
        <v>1883.6582464000001</v>
      </c>
      <c r="AP125" s="64">
        <f t="shared" si="17"/>
        <v>11.380201492499999</v>
      </c>
      <c r="AQ125" s="65">
        <f t="shared" si="18"/>
        <v>2119.1155272000001</v>
      </c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</row>
    <row r="126" spans="19:90" x14ac:dyDescent="0.25">
      <c r="S126" s="17"/>
      <c r="T126" s="10">
        <v>2357.049661</v>
      </c>
      <c r="U126" s="11">
        <v>973.73818129999995</v>
      </c>
      <c r="V126" s="11">
        <v>1383.311479</v>
      </c>
      <c r="W126" s="12">
        <v>46.526964419999999</v>
      </c>
      <c r="X126" s="12">
        <v>4.5269644199999997</v>
      </c>
      <c r="Y126" s="13">
        <v>42</v>
      </c>
      <c r="Z126" s="83"/>
      <c r="AA126" s="58">
        <f t="shared" si="8"/>
        <v>1.9739492633456229E-2</v>
      </c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67">
        <f t="shared" si="15"/>
        <v>23.263482209999999</v>
      </c>
      <c r="AO126" s="65">
        <f t="shared" si="16"/>
        <v>1885.6397288000001</v>
      </c>
      <c r="AP126" s="64">
        <f t="shared" si="17"/>
        <v>11.631741105</v>
      </c>
      <c r="AQ126" s="65">
        <f t="shared" si="18"/>
        <v>2121.3446948999999</v>
      </c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</row>
    <row r="127" spans="19:90" x14ac:dyDescent="0.25">
      <c r="S127" s="17"/>
      <c r="T127" s="10">
        <v>2359.411544</v>
      </c>
      <c r="U127" s="11">
        <v>973.11492999999996</v>
      </c>
      <c r="V127" s="11">
        <v>1386.2966140000001</v>
      </c>
      <c r="W127" s="12">
        <v>47.532841910000002</v>
      </c>
      <c r="X127" s="12">
        <v>4.5328419149999997</v>
      </c>
      <c r="Y127" s="13">
        <v>43</v>
      </c>
      <c r="Z127" s="83"/>
      <c r="AA127" s="58">
        <f t="shared" si="8"/>
        <v>2.0146058041835196E-2</v>
      </c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67">
        <f t="shared" si="15"/>
        <v>23.766420955000001</v>
      </c>
      <c r="AO127" s="65">
        <f t="shared" si="16"/>
        <v>1887.5292352000001</v>
      </c>
      <c r="AP127" s="64">
        <f t="shared" si="17"/>
        <v>11.8832104775</v>
      </c>
      <c r="AQ127" s="65">
        <f t="shared" si="18"/>
        <v>2123.4703896000001</v>
      </c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</row>
    <row r="128" spans="19:90" x14ac:dyDescent="0.25">
      <c r="S128" s="17"/>
      <c r="T128" s="10">
        <v>2361.6658259999999</v>
      </c>
      <c r="U128" s="11">
        <v>972.50772170000005</v>
      </c>
      <c r="V128" s="11">
        <v>1389.1581040000001</v>
      </c>
      <c r="W128" s="12">
        <v>48.538456359999998</v>
      </c>
      <c r="X128" s="12">
        <v>4.5384563599999996</v>
      </c>
      <c r="Y128" s="13">
        <v>44</v>
      </c>
      <c r="Z128" s="83"/>
      <c r="AA128" s="58">
        <f t="shared" si="8"/>
        <v>2.0552635273640953E-2</v>
      </c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67">
        <f t="shared" si="15"/>
        <v>24.269228179999999</v>
      </c>
      <c r="AO128" s="65">
        <f t="shared" si="16"/>
        <v>1889.3326608</v>
      </c>
      <c r="AP128" s="64">
        <f t="shared" si="17"/>
        <v>12.134614089999999</v>
      </c>
      <c r="AQ128" s="65">
        <f t="shared" si="18"/>
        <v>2125.4992434000001</v>
      </c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</row>
    <row r="129" spans="19:90" x14ac:dyDescent="0.25">
      <c r="S129" s="17"/>
      <c r="T129" s="10">
        <v>2363.8192669999999</v>
      </c>
      <c r="U129" s="11">
        <v>971.91579030000003</v>
      </c>
      <c r="V129" s="11">
        <v>1391.903476</v>
      </c>
      <c r="W129" s="12">
        <v>49.543824190000002</v>
      </c>
      <c r="X129" s="12">
        <v>4.5438241880000003</v>
      </c>
      <c r="Y129" s="13">
        <v>45</v>
      </c>
      <c r="Z129" s="83"/>
      <c r="AA129" s="58">
        <f t="shared" si="8"/>
        <v>2.0959226824848451E-2</v>
      </c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67">
        <f t="shared" si="15"/>
        <v>24.771912095000001</v>
      </c>
      <c r="AO129" s="65">
        <f t="shared" si="16"/>
        <v>1891.0554136000001</v>
      </c>
      <c r="AP129" s="64">
        <f t="shared" si="17"/>
        <v>12.385956047500001</v>
      </c>
      <c r="AQ129" s="65">
        <f t="shared" si="18"/>
        <v>2127.4373403</v>
      </c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</row>
    <row r="130" spans="19:90" x14ac:dyDescent="0.25">
      <c r="S130" s="17"/>
      <c r="T130" s="10">
        <v>2365.8780790000001</v>
      </c>
      <c r="U130" s="11">
        <v>971.33842179999999</v>
      </c>
      <c r="V130" s="11">
        <v>1394.539657</v>
      </c>
      <c r="W130" s="12">
        <v>50.548960510000001</v>
      </c>
      <c r="X130" s="12">
        <v>4.5489605080000004</v>
      </c>
      <c r="Y130" s="13">
        <v>46</v>
      </c>
      <c r="Z130" s="83"/>
      <c r="AA130" s="58">
        <f t="shared" si="8"/>
        <v>2.1365834934049449E-2</v>
      </c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67">
        <f t="shared" si="15"/>
        <v>25.274480255</v>
      </c>
      <c r="AO130" s="65">
        <f t="shared" si="16"/>
        <v>1892.7024632000002</v>
      </c>
      <c r="AP130" s="64">
        <f t="shared" si="17"/>
        <v>12.6372401275</v>
      </c>
      <c r="AQ130" s="65">
        <f t="shared" si="18"/>
        <v>2129.2902711000002</v>
      </c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</row>
    <row r="131" spans="19:90" x14ac:dyDescent="0.25">
      <c r="S131" s="17"/>
      <c r="T131" s="10">
        <v>2367.847984</v>
      </c>
      <c r="U131" s="11">
        <v>970.77494999999999</v>
      </c>
      <c r="V131" s="11">
        <v>1397.073034</v>
      </c>
      <c r="W131" s="12">
        <v>51.55387923</v>
      </c>
      <c r="X131" s="12">
        <v>4.553879233</v>
      </c>
      <c r="Y131" s="13">
        <v>47</v>
      </c>
      <c r="Z131" s="83"/>
      <c r="AA131" s="58">
        <f t="shared" si="8"/>
        <v>2.1772461567786186E-2</v>
      </c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67">
        <f t="shared" si="15"/>
        <v>25.776939615</v>
      </c>
      <c r="AO131" s="65">
        <f t="shared" si="16"/>
        <v>1894.2783872</v>
      </c>
      <c r="AP131" s="64">
        <f t="shared" si="17"/>
        <v>12.8884698075</v>
      </c>
      <c r="AQ131" s="65">
        <f t="shared" si="18"/>
        <v>2131.0631856</v>
      </c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</row>
    <row r="132" spans="19:90" x14ac:dyDescent="0.25">
      <c r="S132" s="17"/>
      <c r="T132" s="10">
        <v>2369.734258</v>
      </c>
      <c r="U132" s="11">
        <v>970.22475220000001</v>
      </c>
      <c r="V132" s="11">
        <v>1399.5095060000001</v>
      </c>
      <c r="W132" s="12">
        <v>52.558593199999997</v>
      </c>
      <c r="X132" s="12">
        <v>4.5585931979999996</v>
      </c>
      <c r="Y132" s="13">
        <v>48</v>
      </c>
      <c r="Z132" s="83"/>
      <c r="AA132" s="58">
        <f t="shared" si="8"/>
        <v>2.217910848972501E-2</v>
      </c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67">
        <f t="shared" si="15"/>
        <v>26.279296599999999</v>
      </c>
      <c r="AO132" s="65">
        <f t="shared" si="16"/>
        <v>1895.7874064</v>
      </c>
      <c r="AP132" s="64">
        <f t="shared" si="17"/>
        <v>13.139648299999999</v>
      </c>
      <c r="AQ132" s="65">
        <f t="shared" si="18"/>
        <v>2132.7608322000001</v>
      </c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</row>
    <row r="133" spans="19:90" x14ac:dyDescent="0.25">
      <c r="S133" s="17"/>
      <c r="T133" s="10">
        <v>2371.5417750000001</v>
      </c>
      <c r="U133" s="11">
        <v>969.68724599999996</v>
      </c>
      <c r="V133" s="11">
        <v>1401.854529</v>
      </c>
      <c r="W133" s="12">
        <v>53.563114259999999</v>
      </c>
      <c r="X133" s="12">
        <v>4.5631142609999999</v>
      </c>
      <c r="Y133" s="13">
        <v>49</v>
      </c>
      <c r="Z133" s="83"/>
      <c r="AA133" s="58">
        <f t="shared" si="8"/>
        <v>2.2585777246112392E-2</v>
      </c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67">
        <f t="shared" si="15"/>
        <v>26.781557129999999</v>
      </c>
      <c r="AO133" s="65">
        <f t="shared" si="16"/>
        <v>1897.2334200000003</v>
      </c>
      <c r="AP133" s="64">
        <f t="shared" si="17"/>
        <v>13.390778565</v>
      </c>
      <c r="AQ133" s="65">
        <f t="shared" si="18"/>
        <v>2134.3875975000001</v>
      </c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</row>
    <row r="134" spans="19:90" x14ac:dyDescent="0.25">
      <c r="S134" s="17"/>
      <c r="T134" s="10">
        <v>2373.2750409999999</v>
      </c>
      <c r="U134" s="11">
        <v>969.16188520000003</v>
      </c>
      <c r="V134" s="11">
        <v>1404.1131559999999</v>
      </c>
      <c r="W134" s="12">
        <v>54.567453389999997</v>
      </c>
      <c r="X134" s="12">
        <v>4.5674533930000001</v>
      </c>
      <c r="Y134" s="13">
        <v>50</v>
      </c>
      <c r="Z134" s="83"/>
      <c r="AA134" s="58">
        <f t="shared" si="8"/>
        <v>2.299246924495002E-2</v>
      </c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67">
        <f t="shared" si="15"/>
        <v>27.283726694999999</v>
      </c>
      <c r="AO134" s="65">
        <f t="shared" si="16"/>
        <v>1898.6200328</v>
      </c>
      <c r="AP134" s="64">
        <f t="shared" si="17"/>
        <v>13.641863347499999</v>
      </c>
      <c r="AQ134" s="65">
        <f t="shared" si="18"/>
        <v>2135.9475369000002</v>
      </c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</row>
    <row r="135" spans="19:90" x14ac:dyDescent="0.25">
      <c r="S135" s="17"/>
      <c r="T135" s="10">
        <v>2374.9382329999999</v>
      </c>
      <c r="U135" s="11">
        <v>968.64815780000004</v>
      </c>
      <c r="V135" s="11">
        <v>1406.2900749999999</v>
      </c>
      <c r="W135" s="12">
        <v>55.571620760000002</v>
      </c>
      <c r="X135" s="12">
        <v>4.5716207600000001</v>
      </c>
      <c r="Y135" s="13">
        <v>51</v>
      </c>
      <c r="Z135" s="83"/>
      <c r="AA135" s="58">
        <f t="shared" si="8"/>
        <v>2.3399185708422591E-2</v>
      </c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67">
        <f t="shared" si="15"/>
        <v>27.785810380000001</v>
      </c>
      <c r="AO135" s="65">
        <f t="shared" si="16"/>
        <v>1899.9505864</v>
      </c>
      <c r="AP135" s="64">
        <f t="shared" si="17"/>
        <v>13.89290519</v>
      </c>
      <c r="AQ135" s="65">
        <f t="shared" si="18"/>
        <v>2137.4444097000001</v>
      </c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</row>
    <row r="136" spans="19:90" x14ac:dyDescent="0.25">
      <c r="S136" s="17"/>
      <c r="T136" s="10">
        <v>2376.5352250000001</v>
      </c>
      <c r="U136" s="11">
        <v>968.14558250000005</v>
      </c>
      <c r="V136" s="11">
        <v>1408.389643</v>
      </c>
      <c r="W136" s="12">
        <v>56.575625799999997</v>
      </c>
      <c r="X136" s="12">
        <v>4.5756257979999999</v>
      </c>
      <c r="Y136" s="13">
        <v>52</v>
      </c>
      <c r="Z136" s="83"/>
      <c r="AA136" s="58">
        <f t="shared" si="8"/>
        <v>2.3805927724046251E-2</v>
      </c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67">
        <f t="shared" si="15"/>
        <v>28.287812899999999</v>
      </c>
      <c r="AO136" s="65">
        <f t="shared" si="16"/>
        <v>1901.2281800000001</v>
      </c>
      <c r="AP136" s="64">
        <f t="shared" si="17"/>
        <v>14.143906449999999</v>
      </c>
      <c r="AQ136" s="65">
        <f t="shared" si="18"/>
        <v>2138.8817025000003</v>
      </c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</row>
    <row r="137" spans="19:90" x14ac:dyDescent="0.25">
      <c r="S137" s="17"/>
      <c r="T137" s="10">
        <v>2378.0696149999999</v>
      </c>
      <c r="U137" s="11">
        <v>967.65370680000001</v>
      </c>
      <c r="V137" s="11">
        <v>1410.4159079999999</v>
      </c>
      <c r="W137" s="12">
        <v>57.579477269999998</v>
      </c>
      <c r="X137" s="12">
        <v>4.5794772679999998</v>
      </c>
      <c r="Y137" s="13">
        <v>53</v>
      </c>
      <c r="Z137" s="83"/>
      <c r="AA137" s="58">
        <f t="shared" ref="AA137:AA164" si="19">W137/T137</f>
        <v>2.4212696258683747E-2</v>
      </c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67">
        <f t="shared" si="15"/>
        <v>28.789738634999999</v>
      </c>
      <c r="AO137" s="65">
        <f t="shared" si="16"/>
        <v>1902.455692</v>
      </c>
      <c r="AP137" s="64">
        <f t="shared" si="17"/>
        <v>14.3948693175</v>
      </c>
      <c r="AQ137" s="65">
        <f t="shared" si="18"/>
        <v>2140.2626534999999</v>
      </c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</row>
    <row r="138" spans="19:90" x14ac:dyDescent="0.25">
      <c r="S138" s="17"/>
      <c r="T138" s="10">
        <v>2379.54475</v>
      </c>
      <c r="U138" s="11">
        <v>967.17210460000001</v>
      </c>
      <c r="V138" s="11">
        <v>1412.3726449999999</v>
      </c>
      <c r="W138" s="12">
        <v>58.583183329999997</v>
      </c>
      <c r="X138" s="12">
        <v>4.5831833270000004</v>
      </c>
      <c r="Y138" s="13">
        <v>54</v>
      </c>
      <c r="Z138" s="83"/>
      <c r="AA138" s="58">
        <f t="shared" si="19"/>
        <v>2.4619492165465683E-2</v>
      </c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67">
        <f t="shared" si="15"/>
        <v>29.291591664999999</v>
      </c>
      <c r="AO138" s="65">
        <f t="shared" si="16"/>
        <v>1903.6358</v>
      </c>
      <c r="AP138" s="64">
        <f t="shared" si="17"/>
        <v>14.645795832499999</v>
      </c>
      <c r="AQ138" s="65">
        <f t="shared" si="18"/>
        <v>2141.590275</v>
      </c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</row>
    <row r="139" spans="19:90" x14ac:dyDescent="0.25">
      <c r="S139" s="17"/>
      <c r="T139" s="10">
        <v>2380.9637459999999</v>
      </c>
      <c r="U139" s="11">
        <v>966.70037430000002</v>
      </c>
      <c r="V139" s="11">
        <v>1414.263371</v>
      </c>
      <c r="W139" s="12">
        <v>59.586751569999997</v>
      </c>
      <c r="X139" s="12">
        <v>4.5867515689999996</v>
      </c>
      <c r="Y139" s="13">
        <v>55</v>
      </c>
      <c r="Z139" s="83"/>
      <c r="AA139" s="58">
        <f t="shared" si="19"/>
        <v>2.5026316200784351E-2</v>
      </c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67">
        <f t="shared" si="15"/>
        <v>29.793375784999999</v>
      </c>
      <c r="AO139" s="65">
        <f t="shared" si="16"/>
        <v>1904.7709967999999</v>
      </c>
      <c r="AP139" s="64">
        <f t="shared" si="17"/>
        <v>14.896687892499999</v>
      </c>
      <c r="AQ139" s="65">
        <f t="shared" si="18"/>
        <v>2142.8673714000001</v>
      </c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</row>
    <row r="140" spans="19:90" x14ac:dyDescent="0.25">
      <c r="S140" s="17"/>
      <c r="T140" s="10">
        <v>2382.3295090000001</v>
      </c>
      <c r="U140" s="11">
        <v>966.23813680000001</v>
      </c>
      <c r="V140" s="11">
        <v>1416.0913720000001</v>
      </c>
      <c r="W140" s="12">
        <v>60.590189080000002</v>
      </c>
      <c r="X140" s="12">
        <v>4.5901890769999998</v>
      </c>
      <c r="Y140" s="13">
        <v>56</v>
      </c>
      <c r="Z140" s="83"/>
      <c r="AA140" s="58">
        <f t="shared" si="19"/>
        <v>2.5433169026829194E-2</v>
      </c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67">
        <f t="shared" si="15"/>
        <v>30.295094540000001</v>
      </c>
      <c r="AO140" s="65">
        <f t="shared" si="16"/>
        <v>1905.8636072000002</v>
      </c>
      <c r="AP140" s="64">
        <f t="shared" si="17"/>
        <v>15.14754727</v>
      </c>
      <c r="AQ140" s="65">
        <f t="shared" si="18"/>
        <v>2144.0965581</v>
      </c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</row>
    <row r="141" spans="19:90" x14ac:dyDescent="0.25">
      <c r="S141" s="17"/>
      <c r="T141" s="10">
        <v>2383.6447520000002</v>
      </c>
      <c r="U141" s="11">
        <v>965.785034</v>
      </c>
      <c r="V141" s="11">
        <v>1417.8597179999999</v>
      </c>
      <c r="W141" s="12">
        <v>61.593502460000003</v>
      </c>
      <c r="X141" s="12">
        <v>4.5935024640000002</v>
      </c>
      <c r="Y141" s="13">
        <v>57</v>
      </c>
      <c r="Z141" s="83"/>
      <c r="AA141" s="58">
        <f t="shared" si="19"/>
        <v>2.5840051210785458E-2</v>
      </c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67">
        <f t="shared" si="15"/>
        <v>30.796751230000002</v>
      </c>
      <c r="AO141" s="65">
        <f t="shared" si="16"/>
        <v>1906.9158016000001</v>
      </c>
      <c r="AP141" s="64">
        <f t="shared" si="17"/>
        <v>15.398375615000001</v>
      </c>
      <c r="AQ141" s="65">
        <f t="shared" si="18"/>
        <v>2145.2802768000001</v>
      </c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</row>
    <row r="142" spans="19:90" x14ac:dyDescent="0.25">
      <c r="S142" s="17"/>
      <c r="T142" s="10">
        <v>2384.91201</v>
      </c>
      <c r="U142" s="11">
        <v>965.34072749999996</v>
      </c>
      <c r="V142" s="11">
        <v>1419.5712820000001</v>
      </c>
      <c r="W142" s="12">
        <v>62.596697910000003</v>
      </c>
      <c r="X142" s="12">
        <v>4.5966979139999999</v>
      </c>
      <c r="Y142" s="13">
        <v>58</v>
      </c>
      <c r="Z142" s="83"/>
      <c r="AA142" s="58">
        <f t="shared" si="19"/>
        <v>2.6246963262179221E-2</v>
      </c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67">
        <f t="shared" si="15"/>
        <v>31.298348955000002</v>
      </c>
      <c r="AO142" s="65">
        <f t="shared" si="16"/>
        <v>1907.9296080000001</v>
      </c>
      <c r="AP142" s="64">
        <f t="shared" si="17"/>
        <v>15.649174477500001</v>
      </c>
      <c r="AQ142" s="65">
        <f t="shared" si="18"/>
        <v>2146.4208090000002</v>
      </c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</row>
    <row r="143" spans="19:90" x14ac:dyDescent="0.25">
      <c r="S143" s="17"/>
      <c r="T143" s="10">
        <v>2386.1336529999999</v>
      </c>
      <c r="U143" s="11">
        <v>964.90489679999996</v>
      </c>
      <c r="V143" s="11">
        <v>1421.228756</v>
      </c>
      <c r="W143" s="12">
        <v>63.599781210000003</v>
      </c>
      <c r="X143" s="12">
        <v>4.5997812089999996</v>
      </c>
      <c r="Y143" s="13">
        <v>59</v>
      </c>
      <c r="Z143" s="83"/>
      <c r="AA143" s="58">
        <f t="shared" si="19"/>
        <v>2.6653905630993589E-2</v>
      </c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67">
        <f t="shared" si="15"/>
        <v>31.799890605000002</v>
      </c>
      <c r="AO143" s="65">
        <f t="shared" si="16"/>
        <v>1908.9069224</v>
      </c>
      <c r="AP143" s="64">
        <f t="shared" si="17"/>
        <v>15.899945302500001</v>
      </c>
      <c r="AQ143" s="65">
        <f t="shared" si="18"/>
        <v>2147.5202877000002</v>
      </c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</row>
    <row r="144" spans="19:90" x14ac:dyDescent="0.25">
      <c r="S144" s="17"/>
      <c r="T144" s="10">
        <v>2387.3119029999998</v>
      </c>
      <c r="U144" s="11">
        <v>964.47723840000003</v>
      </c>
      <c r="V144" s="11">
        <v>1422.8346650000001</v>
      </c>
      <c r="W144" s="12">
        <v>64.602757769999997</v>
      </c>
      <c r="X144" s="12">
        <v>4.6027577690000001</v>
      </c>
      <c r="Y144" s="13">
        <v>60</v>
      </c>
      <c r="Z144" s="83"/>
      <c r="AA144" s="58">
        <f t="shared" si="19"/>
        <v>2.7060878676480174E-2</v>
      </c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67">
        <f t="shared" si="15"/>
        <v>32.301378884999998</v>
      </c>
      <c r="AO144" s="65">
        <f t="shared" si="16"/>
        <v>1909.8495223999998</v>
      </c>
      <c r="AP144" s="64">
        <f t="shared" si="17"/>
        <v>16.150689442499999</v>
      </c>
      <c r="AQ144" s="65">
        <f t="shared" si="18"/>
        <v>2148.5807126999998</v>
      </c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</row>
    <row r="145" spans="19:90" x14ac:dyDescent="0.25">
      <c r="S145" s="17"/>
      <c r="T145" s="10">
        <v>2388.4488409999999</v>
      </c>
      <c r="U145" s="11">
        <v>964.05746429999999</v>
      </c>
      <c r="V145" s="11">
        <v>1424.391376</v>
      </c>
      <c r="W145" s="12">
        <v>65.605632670000006</v>
      </c>
      <c r="X145" s="12">
        <v>4.6056326739999998</v>
      </c>
      <c r="Y145" s="13">
        <v>61</v>
      </c>
      <c r="Z145" s="83"/>
      <c r="AA145" s="58">
        <f t="shared" si="19"/>
        <v>2.7467882729500761E-2</v>
      </c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67">
        <f t="shared" si="15"/>
        <v>32.802816335000003</v>
      </c>
      <c r="AO145" s="65">
        <f t="shared" si="16"/>
        <v>1910.7590728</v>
      </c>
      <c r="AP145" s="64">
        <f t="shared" si="17"/>
        <v>16.401408167500001</v>
      </c>
      <c r="AQ145" s="65">
        <f t="shared" si="18"/>
        <v>2149.6039569</v>
      </c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</row>
    <row r="146" spans="19:90" x14ac:dyDescent="0.25">
      <c r="S146" s="17"/>
      <c r="T146" s="10">
        <v>2389.5464200000001</v>
      </c>
      <c r="U146" s="11">
        <v>963.64530160000004</v>
      </c>
      <c r="V146" s="11">
        <v>1425.9011190000001</v>
      </c>
      <c r="W146" s="12">
        <v>66.608410689999999</v>
      </c>
      <c r="X146" s="12">
        <v>4.6084106929999997</v>
      </c>
      <c r="Y146" s="13">
        <v>62</v>
      </c>
      <c r="Z146" s="83"/>
      <c r="AA146" s="58">
        <f t="shared" si="19"/>
        <v>2.7874918073363897E-2</v>
      </c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67">
        <f t="shared" si="15"/>
        <v>33.304205345</v>
      </c>
      <c r="AO146" s="65">
        <f t="shared" si="16"/>
        <v>1911.6371360000003</v>
      </c>
      <c r="AP146" s="64">
        <f t="shared" si="17"/>
        <v>16.6521026725</v>
      </c>
      <c r="AQ146" s="65">
        <f t="shared" si="18"/>
        <v>2150.591778</v>
      </c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</row>
    <row r="147" spans="19:90" x14ac:dyDescent="0.25">
      <c r="S147" s="17"/>
      <c r="T147" s="10">
        <v>2390.6064759999999</v>
      </c>
      <c r="U147" s="11">
        <v>963.24049060000004</v>
      </c>
      <c r="V147" s="11">
        <v>1427.3659849999999</v>
      </c>
      <c r="W147" s="12">
        <v>67.611096309999994</v>
      </c>
      <c r="X147" s="12">
        <v>4.6110963060000003</v>
      </c>
      <c r="Y147" s="13">
        <v>63</v>
      </c>
      <c r="Z147" s="83"/>
      <c r="AA147" s="58">
        <f t="shared" si="19"/>
        <v>2.8281984922557363E-2</v>
      </c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67">
        <f t="shared" si="15"/>
        <v>33.805548154999997</v>
      </c>
      <c r="AO147" s="65">
        <f t="shared" si="16"/>
        <v>1912.4851808000001</v>
      </c>
      <c r="AP147" s="64">
        <f t="shared" si="17"/>
        <v>16.902774077499998</v>
      </c>
      <c r="AQ147" s="65">
        <f t="shared" si="18"/>
        <v>2151.5458284000001</v>
      </c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</row>
    <row r="148" spans="19:90" x14ac:dyDescent="0.25">
      <c r="S148" s="17"/>
      <c r="T148" s="10">
        <v>2391.630733</v>
      </c>
      <c r="U148" s="11">
        <v>962.8427848</v>
      </c>
      <c r="V148" s="11">
        <v>1428.7879479999999</v>
      </c>
      <c r="W148" s="12">
        <v>68.613693729999994</v>
      </c>
      <c r="X148" s="12">
        <v>4.6136937260000002</v>
      </c>
      <c r="Y148" s="13">
        <v>64</v>
      </c>
      <c r="Z148" s="83"/>
      <c r="AA148" s="58">
        <f t="shared" si="19"/>
        <v>2.86890834706463E-2</v>
      </c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67">
        <f t="shared" si="15"/>
        <v>34.306846864999997</v>
      </c>
      <c r="AO148" s="65">
        <f t="shared" si="16"/>
        <v>1913.3045864000001</v>
      </c>
      <c r="AP148" s="64">
        <f t="shared" si="17"/>
        <v>17.153423432499999</v>
      </c>
      <c r="AQ148" s="65">
        <f t="shared" si="18"/>
        <v>2152.4676597000002</v>
      </c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</row>
    <row r="149" spans="19:90" x14ac:dyDescent="0.25">
      <c r="S149" s="17"/>
      <c r="T149" s="10">
        <v>2392.620813</v>
      </c>
      <c r="U149" s="11">
        <v>962.45194939999999</v>
      </c>
      <c r="V149" s="11">
        <v>1430.168864</v>
      </c>
      <c r="W149" s="12">
        <v>69.616206919999996</v>
      </c>
      <c r="X149" s="12">
        <v>4.6162069189999997</v>
      </c>
      <c r="Y149" s="13">
        <v>65</v>
      </c>
      <c r="Z149" s="83"/>
      <c r="AA149" s="58">
        <f t="shared" si="19"/>
        <v>2.9096213884686289E-2</v>
      </c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67">
        <f t="shared" si="15"/>
        <v>34.808103459999998</v>
      </c>
      <c r="AO149" s="65">
        <f t="shared" si="16"/>
        <v>1914.0966504</v>
      </c>
      <c r="AP149" s="64">
        <f t="shared" si="17"/>
        <v>17.404051729999999</v>
      </c>
      <c r="AQ149" s="65">
        <f t="shared" si="18"/>
        <v>2153.3587317000001</v>
      </c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</row>
    <row r="150" spans="19:90" x14ac:dyDescent="0.25">
      <c r="S150" s="17"/>
      <c r="T150" s="10">
        <v>2393.5782469999999</v>
      </c>
      <c r="U150" s="11">
        <v>962.06776109999998</v>
      </c>
      <c r="V150" s="11">
        <v>1431.5104859999999</v>
      </c>
      <c r="W150" s="12">
        <v>70.618639619999996</v>
      </c>
      <c r="X150" s="12">
        <v>4.6186396179999996</v>
      </c>
      <c r="Y150" s="13">
        <v>66</v>
      </c>
      <c r="Z150" s="83"/>
      <c r="AA150" s="58">
        <f t="shared" si="19"/>
        <v>2.9503376256243191E-2</v>
      </c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67">
        <f t="shared" si="15"/>
        <v>35.309319809999998</v>
      </c>
      <c r="AO150" s="65">
        <f t="shared" si="16"/>
        <v>1914.8625976000001</v>
      </c>
      <c r="AP150" s="64">
        <f t="shared" si="17"/>
        <v>17.654659904999999</v>
      </c>
      <c r="AQ150" s="65">
        <f t="shared" si="18"/>
        <v>2154.2204222999999</v>
      </c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</row>
    <row r="151" spans="19:90" x14ac:dyDescent="0.25">
      <c r="S151" s="17"/>
      <c r="T151" s="10">
        <v>2394.5044739999998</v>
      </c>
      <c r="U151" s="11">
        <v>961.69000679999999</v>
      </c>
      <c r="V151" s="11">
        <v>1432.8144669999999</v>
      </c>
      <c r="W151" s="12">
        <v>71.620995350000001</v>
      </c>
      <c r="X151" s="12">
        <v>4.620995347</v>
      </c>
      <c r="Y151" s="13">
        <v>67</v>
      </c>
      <c r="Z151" s="83"/>
      <c r="AA151" s="58">
        <f t="shared" si="19"/>
        <v>2.9910570695388061E-2</v>
      </c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67">
        <f t="shared" si="15"/>
        <v>35.810497675000001</v>
      </c>
      <c r="AO151" s="65">
        <f t="shared" si="16"/>
        <v>1915.6035792</v>
      </c>
      <c r="AP151" s="64">
        <f t="shared" si="17"/>
        <v>17.9052488375</v>
      </c>
      <c r="AQ151" s="65">
        <f t="shared" si="18"/>
        <v>2155.0540265999998</v>
      </c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</row>
    <row r="152" spans="19:90" x14ac:dyDescent="0.25">
      <c r="S152" s="17"/>
      <c r="T152" s="10">
        <v>2395.4008530000001</v>
      </c>
      <c r="U152" s="11">
        <v>961.3184837</v>
      </c>
      <c r="V152" s="11">
        <v>1434.082369</v>
      </c>
      <c r="W152" s="12">
        <v>72.623277430000002</v>
      </c>
      <c r="X152" s="12">
        <v>4.6232774289999998</v>
      </c>
      <c r="Y152" s="13">
        <v>68</v>
      </c>
      <c r="Z152" s="83"/>
      <c r="AA152" s="58">
        <f t="shared" si="19"/>
        <v>3.0317797265141076E-2</v>
      </c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67">
        <f t="shared" si="15"/>
        <v>36.311638715000001</v>
      </c>
      <c r="AO152" s="65">
        <f t="shared" si="16"/>
        <v>1916.3206824000001</v>
      </c>
      <c r="AP152" s="64">
        <f t="shared" si="17"/>
        <v>18.1558193575</v>
      </c>
      <c r="AQ152" s="65">
        <f t="shared" si="18"/>
        <v>2155.8607677</v>
      </c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</row>
    <row r="153" spans="19:90" x14ac:dyDescent="0.25">
      <c r="S153" s="17"/>
      <c r="T153" s="10">
        <v>2396.2686680000002</v>
      </c>
      <c r="U153" s="11">
        <v>960.95299799999998</v>
      </c>
      <c r="V153" s="11">
        <v>1435.31567</v>
      </c>
      <c r="W153" s="12">
        <v>73.625489000000002</v>
      </c>
      <c r="X153" s="12">
        <v>4.625489</v>
      </c>
      <c r="Y153" s="13">
        <v>69</v>
      </c>
      <c r="Z153" s="83"/>
      <c r="AA153" s="58">
        <f t="shared" si="19"/>
        <v>3.0725055993596123E-2</v>
      </c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67">
        <f t="shared" ref="AN153:AN164" si="20">0.5*W153</f>
        <v>36.812744500000001</v>
      </c>
      <c r="AO153" s="65">
        <f t="shared" ref="AO153:AO164" si="21">0.8*T153</f>
        <v>1917.0149344000001</v>
      </c>
      <c r="AP153" s="64">
        <f t="shared" ref="AP153:AP164" si="22">0.25*W153</f>
        <v>18.40637225</v>
      </c>
      <c r="AQ153" s="65">
        <f t="shared" ref="AQ153:AQ164" si="23">0.9*T153</f>
        <v>2156.6418012000004</v>
      </c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</row>
    <row r="154" spans="19:90" x14ac:dyDescent="0.25">
      <c r="S154" s="17"/>
      <c r="T154" s="10">
        <v>2397.109132</v>
      </c>
      <c r="U154" s="11">
        <v>960.59336470000005</v>
      </c>
      <c r="V154" s="11">
        <v>1436.5157670000001</v>
      </c>
      <c r="W154" s="12">
        <v>74.627633029999998</v>
      </c>
      <c r="X154" s="12">
        <v>4.627633028</v>
      </c>
      <c r="Y154" s="13">
        <v>70</v>
      </c>
      <c r="Z154" s="83"/>
      <c r="AA154" s="58">
        <f t="shared" si="19"/>
        <v>3.1132346889745192E-2</v>
      </c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67">
        <f t="shared" si="20"/>
        <v>37.313816514999999</v>
      </c>
      <c r="AO154" s="65">
        <f t="shared" si="21"/>
        <v>1917.6873056000002</v>
      </c>
      <c r="AP154" s="64">
        <f t="shared" si="22"/>
        <v>18.6569082575</v>
      </c>
      <c r="AQ154" s="65">
        <f t="shared" si="23"/>
        <v>2157.3982188</v>
      </c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</row>
    <row r="155" spans="19:90" x14ac:dyDescent="0.25">
      <c r="S155" s="17"/>
      <c r="T155" s="10">
        <v>2397.9233899999999</v>
      </c>
      <c r="U155" s="11">
        <v>960.23940700000003</v>
      </c>
      <c r="V155" s="11">
        <v>1437.6839829999999</v>
      </c>
      <c r="W155" s="12">
        <v>75.629712319999996</v>
      </c>
      <c r="X155" s="12">
        <v>4.629712316</v>
      </c>
      <c r="Y155" s="13">
        <v>71</v>
      </c>
      <c r="Z155" s="83"/>
      <c r="AA155" s="58">
        <f t="shared" si="19"/>
        <v>3.1539669964185134E-2</v>
      </c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67">
        <f t="shared" si="20"/>
        <v>37.814856159999998</v>
      </c>
      <c r="AO155" s="65">
        <f t="shared" si="21"/>
        <v>1918.338712</v>
      </c>
      <c r="AP155" s="64">
        <f t="shared" si="22"/>
        <v>18.907428079999999</v>
      </c>
      <c r="AQ155" s="65">
        <f t="shared" si="23"/>
        <v>2158.1310509999998</v>
      </c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</row>
    <row r="156" spans="19:90" x14ac:dyDescent="0.25">
      <c r="S156" s="17"/>
      <c r="T156" s="10">
        <v>2398.7125270000001</v>
      </c>
      <c r="U156" s="11">
        <v>959.89095599999996</v>
      </c>
      <c r="V156" s="11">
        <v>1438.8215709999999</v>
      </c>
      <c r="W156" s="12">
        <v>76.631729519999993</v>
      </c>
      <c r="X156" s="12">
        <v>4.6317295200000004</v>
      </c>
      <c r="Y156" s="13">
        <v>72</v>
      </c>
      <c r="Z156" s="83"/>
      <c r="AA156" s="58">
        <f t="shared" si="19"/>
        <v>3.1947025188483531E-2</v>
      </c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67">
        <f t="shared" si="20"/>
        <v>38.315864759999997</v>
      </c>
      <c r="AO156" s="65">
        <f t="shared" si="21"/>
        <v>1918.9700216000001</v>
      </c>
      <c r="AP156" s="64">
        <f t="shared" si="22"/>
        <v>19.157932379999998</v>
      </c>
      <c r="AQ156" s="65">
        <f t="shared" si="23"/>
        <v>2158.8412743000004</v>
      </c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</row>
    <row r="157" spans="19:90" x14ac:dyDescent="0.25">
      <c r="S157" s="17"/>
      <c r="T157" s="10">
        <v>2399.4775709999999</v>
      </c>
      <c r="U157" s="11">
        <v>959.54785010000001</v>
      </c>
      <c r="V157" s="11">
        <v>1439.929721</v>
      </c>
      <c r="W157" s="12">
        <v>77.633687159999994</v>
      </c>
      <c r="X157" s="12">
        <v>4.6336871549999996</v>
      </c>
      <c r="Y157" s="13">
        <v>73</v>
      </c>
      <c r="Z157" s="83"/>
      <c r="AA157" s="58">
        <f t="shared" si="19"/>
        <v>3.2354412518073916E-2</v>
      </c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67">
        <f t="shared" si="20"/>
        <v>38.816843579999997</v>
      </c>
      <c r="AO157" s="65">
        <f t="shared" si="21"/>
        <v>1919.5820567999999</v>
      </c>
      <c r="AP157" s="64">
        <f t="shared" si="22"/>
        <v>19.408421789999998</v>
      </c>
      <c r="AQ157" s="65">
        <f t="shared" si="23"/>
        <v>2159.5298139000001</v>
      </c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</row>
    <row r="158" spans="19:90" x14ac:dyDescent="0.25">
      <c r="S158" s="17"/>
      <c r="T158" s="10">
        <v>2400.2194939999999</v>
      </c>
      <c r="U158" s="11">
        <v>959.20993439999995</v>
      </c>
      <c r="V158" s="11">
        <v>1441.00956</v>
      </c>
      <c r="W158" s="12">
        <v>78.635587599999994</v>
      </c>
      <c r="X158" s="12">
        <v>4.6355876040000004</v>
      </c>
      <c r="Y158" s="13">
        <v>74</v>
      </c>
      <c r="Z158" s="83"/>
      <c r="AA158" s="58">
        <f t="shared" si="19"/>
        <v>3.2761831906028174E-2</v>
      </c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67">
        <f t="shared" si="20"/>
        <v>39.317793799999997</v>
      </c>
      <c r="AO158" s="65">
        <f t="shared" si="21"/>
        <v>1920.1755952000001</v>
      </c>
      <c r="AP158" s="64">
        <f t="shared" si="22"/>
        <v>19.658896899999998</v>
      </c>
      <c r="AQ158" s="65">
        <f t="shared" si="23"/>
        <v>2160.1975446000001</v>
      </c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</row>
    <row r="159" spans="19:90" x14ac:dyDescent="0.25">
      <c r="S159" s="17"/>
      <c r="T159" s="10">
        <v>2400.9392210000001</v>
      </c>
      <c r="U159" s="11">
        <v>958.87706060000005</v>
      </c>
      <c r="V159" s="11">
        <v>1442.0621599999999</v>
      </c>
      <c r="W159" s="12">
        <v>79.637433130000005</v>
      </c>
      <c r="X159" s="12">
        <v>4.6374331260000003</v>
      </c>
      <c r="Y159" s="13">
        <v>75</v>
      </c>
      <c r="Z159" s="83"/>
      <c r="AA159" s="58">
        <f t="shared" si="19"/>
        <v>3.316928326774999E-2</v>
      </c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67">
        <f t="shared" si="20"/>
        <v>39.818716565000003</v>
      </c>
      <c r="AO159" s="65">
        <f t="shared" si="21"/>
        <v>1920.7513768000001</v>
      </c>
      <c r="AP159" s="64">
        <f t="shared" si="22"/>
        <v>19.909358282500001</v>
      </c>
      <c r="AQ159" s="65">
        <f t="shared" si="23"/>
        <v>2160.8452989000002</v>
      </c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</row>
    <row r="160" spans="19:90" x14ac:dyDescent="0.25">
      <c r="S160" s="17"/>
      <c r="T160" s="10">
        <v>2401.6376260000002</v>
      </c>
      <c r="U160" s="11">
        <v>958.54908669999998</v>
      </c>
      <c r="V160" s="11">
        <v>1443.0885390000001</v>
      </c>
      <c r="W160" s="12">
        <v>80.639225870000004</v>
      </c>
      <c r="X160" s="12">
        <v>4.6392258679999996</v>
      </c>
      <c r="Y160" s="13">
        <v>76</v>
      </c>
      <c r="Z160" s="83"/>
      <c r="AA160" s="58">
        <f t="shared" si="19"/>
        <v>3.3576766535052614E-2</v>
      </c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67">
        <f t="shared" si="20"/>
        <v>40.319612935000002</v>
      </c>
      <c r="AO160" s="65">
        <f t="shared" si="21"/>
        <v>1921.3101008000003</v>
      </c>
      <c r="AP160" s="64">
        <f t="shared" si="22"/>
        <v>20.159806467500001</v>
      </c>
      <c r="AQ160" s="65">
        <f t="shared" si="23"/>
        <v>2161.4738634</v>
      </c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</row>
    <row r="161" spans="19:90" x14ac:dyDescent="0.25">
      <c r="S161" s="17"/>
      <c r="T161" s="10">
        <v>2402.3155400000001</v>
      </c>
      <c r="U161" s="11">
        <v>958.22587650000003</v>
      </c>
      <c r="V161" s="11">
        <v>1444.0896640000001</v>
      </c>
      <c r="W161" s="12">
        <v>81.640967869999997</v>
      </c>
      <c r="X161" s="12">
        <v>4.6409678679999997</v>
      </c>
      <c r="Y161" s="13">
        <v>77</v>
      </c>
      <c r="Z161" s="83"/>
      <c r="AA161" s="58">
        <f t="shared" si="19"/>
        <v>3.3984281627716564E-2</v>
      </c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67">
        <f t="shared" si="20"/>
        <v>40.820483934999999</v>
      </c>
      <c r="AO161" s="65">
        <f t="shared" si="21"/>
        <v>1921.8524320000001</v>
      </c>
      <c r="AP161" s="64">
        <f t="shared" si="22"/>
        <v>20.410241967499999</v>
      </c>
      <c r="AQ161" s="65">
        <f t="shared" si="23"/>
        <v>2162.0839860000001</v>
      </c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</row>
    <row r="162" spans="19:90" x14ac:dyDescent="0.25">
      <c r="S162" s="17"/>
      <c r="T162" s="10">
        <v>2402.973755</v>
      </c>
      <c r="U162" s="11">
        <v>957.90729899999997</v>
      </c>
      <c r="V162" s="11">
        <v>1445.066456</v>
      </c>
      <c r="W162" s="12">
        <v>82.642661059999995</v>
      </c>
      <c r="X162" s="12">
        <v>4.6426610610000001</v>
      </c>
      <c r="Y162" s="13">
        <v>78</v>
      </c>
      <c r="Z162" s="83"/>
      <c r="AA162" s="58">
        <f t="shared" si="19"/>
        <v>3.4391828411792204E-2</v>
      </c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67">
        <f t="shared" si="20"/>
        <v>41.321330529999997</v>
      </c>
      <c r="AO162" s="65">
        <f t="shared" si="21"/>
        <v>1922.3790040000001</v>
      </c>
      <c r="AP162" s="64">
        <f t="shared" si="22"/>
        <v>20.660665264999999</v>
      </c>
      <c r="AQ162" s="65">
        <f t="shared" si="23"/>
        <v>2162.6763795000002</v>
      </c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</row>
    <row r="163" spans="19:90" x14ac:dyDescent="0.25">
      <c r="S163" s="17"/>
      <c r="T163" s="10">
        <v>2403.6130210000001</v>
      </c>
      <c r="U163" s="11">
        <v>957.59322889999999</v>
      </c>
      <c r="V163" s="11">
        <v>1446.0197920000001</v>
      </c>
      <c r="W163" s="12">
        <v>83.64430729</v>
      </c>
      <c r="X163" s="12">
        <v>4.6443072880000003</v>
      </c>
      <c r="Y163" s="13">
        <v>79</v>
      </c>
      <c r="Z163" s="83"/>
      <c r="AA163" s="58">
        <f t="shared" si="19"/>
        <v>3.4799406792696018E-2</v>
      </c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67">
        <f t="shared" si="20"/>
        <v>41.822153645</v>
      </c>
      <c r="AO163" s="65">
        <f t="shared" si="21"/>
        <v>1922.8904168000001</v>
      </c>
      <c r="AP163" s="64">
        <f t="shared" si="22"/>
        <v>20.9110768225</v>
      </c>
      <c r="AQ163" s="65">
        <f t="shared" si="23"/>
        <v>2163.2517189</v>
      </c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</row>
    <row r="164" spans="19:90" x14ac:dyDescent="0.25">
      <c r="S164" s="17"/>
      <c r="T164" s="10">
        <v>2404.2340519999998</v>
      </c>
      <c r="U164" s="11">
        <v>957.28354549999995</v>
      </c>
      <c r="V164" s="11">
        <v>1446.9505059999999</v>
      </c>
      <c r="W164" s="12">
        <v>84.645908300000002</v>
      </c>
      <c r="X164" s="12">
        <v>4.6459083019999996</v>
      </c>
      <c r="Y164" s="13">
        <v>80</v>
      </c>
      <c r="Z164" s="83"/>
      <c r="AA164" s="58">
        <f t="shared" si="19"/>
        <v>3.5207016650307392E-2</v>
      </c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67">
        <f t="shared" si="20"/>
        <v>42.322954150000001</v>
      </c>
      <c r="AO164" s="65">
        <f t="shared" si="21"/>
        <v>1923.3872415999999</v>
      </c>
      <c r="AP164" s="64">
        <f t="shared" si="22"/>
        <v>21.161477075000001</v>
      </c>
      <c r="AQ164" s="65">
        <f t="shared" si="23"/>
        <v>2163.8106468000001</v>
      </c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</row>
    <row r="165" spans="19:90" x14ac:dyDescent="0.25">
      <c r="S165" s="17"/>
      <c r="T165" s="10"/>
      <c r="U165" s="11"/>
      <c r="V165" s="11"/>
      <c r="W165" s="12"/>
      <c r="X165" s="12"/>
      <c r="Y165" s="13"/>
      <c r="Z165" s="83"/>
      <c r="AA165" s="58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67"/>
      <c r="AO165" s="65"/>
      <c r="AP165" s="64"/>
      <c r="AQ165" s="65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</row>
    <row r="166" spans="19:90" x14ac:dyDescent="0.25">
      <c r="S166" s="17"/>
      <c r="T166" s="10"/>
      <c r="U166" s="11"/>
      <c r="V166" s="11"/>
      <c r="W166" s="12"/>
      <c r="X166" s="12"/>
      <c r="Y166" s="13"/>
      <c r="Z166" s="83"/>
      <c r="AA166" s="58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67"/>
      <c r="AO166" s="65"/>
      <c r="AP166" s="64"/>
      <c r="AQ166" s="65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</row>
    <row r="167" spans="19:90" x14ac:dyDescent="0.25">
      <c r="S167" s="17"/>
      <c r="T167" s="121"/>
      <c r="U167" s="122"/>
      <c r="V167" s="122"/>
      <c r="W167" s="123"/>
      <c r="X167" s="123"/>
      <c r="Y167" s="124"/>
      <c r="Z167" s="125"/>
      <c r="AA167" s="126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67"/>
      <c r="AO167" s="65"/>
      <c r="AP167" s="64"/>
      <c r="AQ167" s="65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</row>
    <row r="168" spans="19:90" x14ac:dyDescent="0.25"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</row>
    <row r="169" spans="19:90" x14ac:dyDescent="0.25"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</row>
    <row r="170" spans="19:90" x14ac:dyDescent="0.25"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</row>
    <row r="171" spans="19:90" x14ac:dyDescent="0.25"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</row>
    <row r="172" spans="19:90" x14ac:dyDescent="0.25"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</row>
    <row r="173" spans="19:90" x14ac:dyDescent="0.25"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</row>
    <row r="174" spans="19:90" x14ac:dyDescent="0.25"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</row>
    <row r="175" spans="19:90" x14ac:dyDescent="0.25"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</row>
    <row r="176" spans="19:90" x14ac:dyDescent="0.25"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</row>
    <row r="177" spans="19:90" x14ac:dyDescent="0.25"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</row>
    <row r="178" spans="19:90" x14ac:dyDescent="0.25"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</row>
    <row r="179" spans="19:90" x14ac:dyDescent="0.25"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</row>
    <row r="180" spans="19:90" x14ac:dyDescent="0.25"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</row>
    <row r="181" spans="19:90" x14ac:dyDescent="0.25"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</row>
    <row r="182" spans="19:90" x14ac:dyDescent="0.25"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</row>
    <row r="183" spans="19:90" x14ac:dyDescent="0.25"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</row>
    <row r="184" spans="19:90" x14ac:dyDescent="0.25"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</row>
    <row r="185" spans="19:90" x14ac:dyDescent="0.25"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</row>
    <row r="186" spans="19:90" x14ac:dyDescent="0.25"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</row>
    <row r="187" spans="19:90" x14ac:dyDescent="0.25"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</row>
    <row r="188" spans="19:90" x14ac:dyDescent="0.25"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</row>
    <row r="189" spans="19:90" x14ac:dyDescent="0.25"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</row>
    <row r="190" spans="19:90" x14ac:dyDescent="0.25"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</row>
    <row r="191" spans="19:90" x14ac:dyDescent="0.25"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</row>
    <row r="192" spans="19:90" x14ac:dyDescent="0.25"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</row>
    <row r="193" spans="19:90" x14ac:dyDescent="0.25"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</row>
    <row r="194" spans="19:90" x14ac:dyDescent="0.25"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</row>
    <row r="195" spans="19:90" x14ac:dyDescent="0.25"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</row>
    <row r="196" spans="19:90" x14ac:dyDescent="0.25"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</row>
    <row r="197" spans="19:90" x14ac:dyDescent="0.25"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</row>
    <row r="198" spans="19:90" x14ac:dyDescent="0.25"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</row>
    <row r="199" spans="19:90" x14ac:dyDescent="0.25"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</row>
    <row r="200" spans="19:90" x14ac:dyDescent="0.25"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</row>
    <row r="201" spans="19:90" x14ac:dyDescent="0.25"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</row>
    <row r="202" spans="19:90" x14ac:dyDescent="0.25"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</row>
    <row r="203" spans="19:90" x14ac:dyDescent="0.25"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</row>
    <row r="204" spans="19:90" x14ac:dyDescent="0.25"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</row>
    <row r="205" spans="19:90" x14ac:dyDescent="0.25"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</row>
    <row r="206" spans="19:90" x14ac:dyDescent="0.25"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</row>
    <row r="207" spans="19:90" x14ac:dyDescent="0.25"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</row>
    <row r="208" spans="19:90" x14ac:dyDescent="0.25"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</row>
    <row r="209" spans="19:90" x14ac:dyDescent="0.25"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</row>
    <row r="210" spans="19:90" x14ac:dyDescent="0.25"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</row>
    <row r="211" spans="19:90" x14ac:dyDescent="0.25"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</row>
    <row r="212" spans="19:90" x14ac:dyDescent="0.25"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</row>
    <row r="213" spans="19:90" x14ac:dyDescent="0.25"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</row>
    <row r="214" spans="19:90" x14ac:dyDescent="0.25"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</row>
    <row r="215" spans="19:90" x14ac:dyDescent="0.25"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</row>
    <row r="216" spans="19:90" x14ac:dyDescent="0.25"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</row>
    <row r="217" spans="19:90" x14ac:dyDescent="0.25"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</row>
    <row r="218" spans="19:90" x14ac:dyDescent="0.25"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</row>
    <row r="219" spans="19:90" x14ac:dyDescent="0.25"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</row>
    <row r="220" spans="19:90" x14ac:dyDescent="0.25"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</row>
    <row r="221" spans="19:90" x14ac:dyDescent="0.25"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</row>
    <row r="222" spans="19:90" x14ac:dyDescent="0.25"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</row>
    <row r="223" spans="19:90" x14ac:dyDescent="0.25"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</row>
    <row r="224" spans="19:90" x14ac:dyDescent="0.25"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</row>
    <row r="225" spans="19:90" x14ac:dyDescent="0.25"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</row>
    <row r="226" spans="19:90" x14ac:dyDescent="0.25"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</row>
    <row r="227" spans="19:90" x14ac:dyDescent="0.25"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</row>
    <row r="228" spans="19:90" x14ac:dyDescent="0.25"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</row>
    <row r="229" spans="19:90" x14ac:dyDescent="0.25"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</row>
    <row r="230" spans="19:90" x14ac:dyDescent="0.25"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</row>
    <row r="231" spans="19:90" x14ac:dyDescent="0.25"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</row>
    <row r="232" spans="19:90" x14ac:dyDescent="0.25"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</row>
    <row r="233" spans="19:90" x14ac:dyDescent="0.25"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</row>
    <row r="234" spans="19:90" x14ac:dyDescent="0.25"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</row>
    <row r="235" spans="19:90" x14ac:dyDescent="0.25"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</row>
    <row r="236" spans="19:90" x14ac:dyDescent="0.25"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</row>
    <row r="237" spans="19:90" x14ac:dyDescent="0.25"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</row>
    <row r="238" spans="19:90" x14ac:dyDescent="0.25"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</row>
    <row r="239" spans="19:90" x14ac:dyDescent="0.25"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</row>
    <row r="240" spans="19:90" x14ac:dyDescent="0.25"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</row>
    <row r="241" spans="19:90" x14ac:dyDescent="0.25"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</row>
    <row r="242" spans="19:90" x14ac:dyDescent="0.25"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</row>
    <row r="243" spans="19:90" x14ac:dyDescent="0.25"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</row>
    <row r="244" spans="19:90" x14ac:dyDescent="0.25"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</row>
    <row r="245" spans="19:90" x14ac:dyDescent="0.25"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</row>
    <row r="246" spans="19:90" x14ac:dyDescent="0.25"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</row>
    <row r="247" spans="19:90" x14ac:dyDescent="0.25"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</row>
    <row r="248" spans="19:90" x14ac:dyDescent="0.25"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</row>
    <row r="249" spans="19:90" x14ac:dyDescent="0.25"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</row>
    <row r="250" spans="19:90" x14ac:dyDescent="0.25"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</row>
    <row r="251" spans="19:90" x14ac:dyDescent="0.25"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</row>
    <row r="252" spans="19:90" x14ac:dyDescent="0.25"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</row>
    <row r="253" spans="19:90" x14ac:dyDescent="0.25"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</row>
    <row r="254" spans="19:90" x14ac:dyDescent="0.25"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</row>
    <row r="255" spans="19:90" x14ac:dyDescent="0.25"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</row>
    <row r="256" spans="19:90" x14ac:dyDescent="0.25"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</row>
    <row r="257" spans="19:90" x14ac:dyDescent="0.25"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</row>
    <row r="258" spans="19:90" x14ac:dyDescent="0.25"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</row>
    <row r="259" spans="19:90" x14ac:dyDescent="0.25"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</row>
    <row r="260" spans="19:90" x14ac:dyDescent="0.25"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</row>
    <row r="261" spans="19:90" x14ac:dyDescent="0.25"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</row>
    <row r="262" spans="19:90" x14ac:dyDescent="0.25"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</row>
    <row r="263" spans="19:90" x14ac:dyDescent="0.25"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</row>
    <row r="264" spans="19:90" x14ac:dyDescent="0.25"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</row>
    <row r="265" spans="19:90" x14ac:dyDescent="0.25"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</row>
    <row r="266" spans="19:90" x14ac:dyDescent="0.25"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</row>
    <row r="267" spans="19:90" x14ac:dyDescent="0.25"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</row>
    <row r="268" spans="19:90" x14ac:dyDescent="0.25"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</row>
    <row r="269" spans="19:90" x14ac:dyDescent="0.25"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</row>
    <row r="270" spans="19:90" x14ac:dyDescent="0.25"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</row>
    <row r="271" spans="19:90" x14ac:dyDescent="0.25"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</row>
    <row r="272" spans="19:90" x14ac:dyDescent="0.25"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</row>
    <row r="273" spans="19:90" x14ac:dyDescent="0.25"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</row>
    <row r="274" spans="19:90" x14ac:dyDescent="0.25"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</row>
    <row r="275" spans="19:90" x14ac:dyDescent="0.25"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</row>
    <row r="276" spans="19:90" x14ac:dyDescent="0.25"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</row>
    <row r="277" spans="19:90" x14ac:dyDescent="0.25"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</row>
    <row r="278" spans="19:90" x14ac:dyDescent="0.25"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</row>
    <row r="279" spans="19:90" x14ac:dyDescent="0.25"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</row>
    <row r="280" spans="19:90" x14ac:dyDescent="0.25"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</row>
    <row r="281" spans="19:90" x14ac:dyDescent="0.25"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</row>
    <row r="282" spans="19:90" x14ac:dyDescent="0.25"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</row>
    <row r="283" spans="19:90" x14ac:dyDescent="0.25"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</row>
    <row r="284" spans="19:90" x14ac:dyDescent="0.25"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</row>
    <row r="285" spans="19:90" x14ac:dyDescent="0.25"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</row>
    <row r="286" spans="19:90" x14ac:dyDescent="0.25"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</row>
    <row r="287" spans="19:90" x14ac:dyDescent="0.25"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</row>
    <row r="288" spans="19:90" x14ac:dyDescent="0.25"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</row>
    <row r="289" spans="19:90" x14ac:dyDescent="0.25"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</row>
    <row r="290" spans="19:90" x14ac:dyDescent="0.25"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</row>
    <row r="291" spans="19:90" x14ac:dyDescent="0.25"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</row>
    <row r="292" spans="19:90" x14ac:dyDescent="0.25"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</row>
    <row r="293" spans="19:90" x14ac:dyDescent="0.25"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</row>
    <row r="294" spans="19:90" x14ac:dyDescent="0.25"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</row>
    <row r="295" spans="19:90" x14ac:dyDescent="0.25"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</row>
    <row r="296" spans="19:90" x14ac:dyDescent="0.25"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</row>
    <row r="297" spans="19:90" x14ac:dyDescent="0.25"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</row>
    <row r="298" spans="19:90" x14ac:dyDescent="0.25"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</row>
    <row r="299" spans="19:90" x14ac:dyDescent="0.25"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</row>
    <row r="300" spans="19:90" x14ac:dyDescent="0.25"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</row>
    <row r="301" spans="19:90" x14ac:dyDescent="0.25"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</row>
    <row r="302" spans="19:90" x14ac:dyDescent="0.25"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</row>
    <row r="303" spans="19:90" x14ac:dyDescent="0.25"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</row>
    <row r="304" spans="19:90" x14ac:dyDescent="0.25"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</row>
    <row r="305" spans="19:90" x14ac:dyDescent="0.25"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</row>
    <row r="306" spans="19:90" x14ac:dyDescent="0.25"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</row>
    <row r="307" spans="19:90" x14ac:dyDescent="0.25"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</row>
    <row r="308" spans="19:90" x14ac:dyDescent="0.25"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</row>
    <row r="309" spans="19:90" x14ac:dyDescent="0.25"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</row>
    <row r="310" spans="19:90" x14ac:dyDescent="0.25"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</row>
    <row r="311" spans="19:90" x14ac:dyDescent="0.25"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</row>
    <row r="312" spans="19:90" x14ac:dyDescent="0.25"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</row>
    <row r="313" spans="19:90" x14ac:dyDescent="0.25"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</row>
    <row r="314" spans="19:90" x14ac:dyDescent="0.25"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</row>
    <row r="315" spans="19:90" x14ac:dyDescent="0.25"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</row>
    <row r="316" spans="19:90" x14ac:dyDescent="0.25"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</row>
    <row r="317" spans="19:90" x14ac:dyDescent="0.25"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</row>
    <row r="318" spans="19:90" x14ac:dyDescent="0.25"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</row>
    <row r="319" spans="19:90" x14ac:dyDescent="0.25"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</row>
    <row r="320" spans="19:90" x14ac:dyDescent="0.25"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</row>
    <row r="321" spans="19:90" x14ac:dyDescent="0.25"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</row>
    <row r="322" spans="19:90" x14ac:dyDescent="0.25"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</row>
    <row r="323" spans="19:90" x14ac:dyDescent="0.25"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</row>
    <row r="324" spans="19:90" x14ac:dyDescent="0.25"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</row>
    <row r="325" spans="19:90" x14ac:dyDescent="0.25"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</row>
    <row r="326" spans="19:90" x14ac:dyDescent="0.25"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</row>
    <row r="327" spans="19:90" x14ac:dyDescent="0.25"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</row>
    <row r="328" spans="19:90" x14ac:dyDescent="0.25"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</row>
    <row r="329" spans="19:90" x14ac:dyDescent="0.25"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</row>
    <row r="330" spans="19:90" x14ac:dyDescent="0.25"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</row>
    <row r="331" spans="19:90" x14ac:dyDescent="0.25"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</row>
    <row r="332" spans="19:90" x14ac:dyDescent="0.25"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</row>
    <row r="333" spans="19:90" x14ac:dyDescent="0.25"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</row>
    <row r="334" spans="19:90" x14ac:dyDescent="0.25"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</row>
    <row r="335" spans="19:90" x14ac:dyDescent="0.25"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</row>
    <row r="336" spans="19:90" x14ac:dyDescent="0.25"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</row>
    <row r="337" spans="19:90" x14ac:dyDescent="0.25"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</row>
    <row r="338" spans="19:90" x14ac:dyDescent="0.25"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</row>
    <row r="339" spans="19:90" x14ac:dyDescent="0.25"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17"/>
      <c r="CD339" s="17"/>
      <c r="CE339" s="17"/>
      <c r="CF339" s="17"/>
      <c r="CG339" s="17"/>
      <c r="CH339" s="17"/>
      <c r="CI339" s="17"/>
      <c r="CJ339" s="17"/>
      <c r="CK339" s="17"/>
      <c r="CL339" s="17"/>
    </row>
    <row r="340" spans="19:90" x14ac:dyDescent="0.25"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</row>
    <row r="341" spans="19:90" x14ac:dyDescent="0.25"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</row>
    <row r="342" spans="19:90" x14ac:dyDescent="0.25"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</row>
    <row r="343" spans="19:90" x14ac:dyDescent="0.25"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</row>
    <row r="344" spans="19:90" x14ac:dyDescent="0.25"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</row>
    <row r="345" spans="19:90" x14ac:dyDescent="0.25"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</row>
    <row r="346" spans="19:90" x14ac:dyDescent="0.25"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</row>
    <row r="347" spans="19:90" x14ac:dyDescent="0.25"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</row>
    <row r="348" spans="19:90" x14ac:dyDescent="0.25"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</row>
    <row r="349" spans="19:90" x14ac:dyDescent="0.25"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</row>
    <row r="350" spans="19:90" x14ac:dyDescent="0.25"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</row>
    <row r="351" spans="19:90" x14ac:dyDescent="0.25"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</row>
    <row r="352" spans="19:90" x14ac:dyDescent="0.25"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</row>
    <row r="353" spans="19:90" x14ac:dyDescent="0.25"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</row>
    <row r="354" spans="19:90" x14ac:dyDescent="0.25"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</row>
    <row r="355" spans="19:90" x14ac:dyDescent="0.25"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</row>
    <row r="356" spans="19:90" x14ac:dyDescent="0.25"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</row>
    <row r="357" spans="19:90" x14ac:dyDescent="0.25"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</row>
    <row r="358" spans="19:90" x14ac:dyDescent="0.25"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</row>
    <row r="359" spans="19:90" x14ac:dyDescent="0.25"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</row>
    <row r="360" spans="19:90" x14ac:dyDescent="0.25"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</row>
    <row r="361" spans="19:90" x14ac:dyDescent="0.25"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</row>
    <row r="362" spans="19:90" x14ac:dyDescent="0.25"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</row>
    <row r="363" spans="19:90" x14ac:dyDescent="0.25"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</row>
    <row r="364" spans="19:90" x14ac:dyDescent="0.25"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</row>
    <row r="365" spans="19:90" x14ac:dyDescent="0.25"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</row>
    <row r="366" spans="19:90" x14ac:dyDescent="0.25"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</row>
    <row r="367" spans="19:90" x14ac:dyDescent="0.25"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</row>
    <row r="368" spans="19:90" x14ac:dyDescent="0.25"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</row>
    <row r="369" spans="19:90" x14ac:dyDescent="0.25"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17"/>
      <c r="CD369" s="17"/>
      <c r="CE369" s="17"/>
      <c r="CF369" s="17"/>
      <c r="CG369" s="17"/>
      <c r="CH369" s="17"/>
      <c r="CI369" s="17"/>
      <c r="CJ369" s="17"/>
      <c r="CK369" s="17"/>
      <c r="CL369" s="17"/>
    </row>
    <row r="370" spans="19:90" x14ac:dyDescent="0.25"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</row>
    <row r="371" spans="19:90" x14ac:dyDescent="0.25"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</row>
    <row r="372" spans="19:90" x14ac:dyDescent="0.25"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</row>
    <row r="373" spans="19:90" x14ac:dyDescent="0.25"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</row>
    <row r="374" spans="19:90" x14ac:dyDescent="0.25"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</row>
    <row r="375" spans="19:90" x14ac:dyDescent="0.25"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</row>
    <row r="376" spans="19:90" x14ac:dyDescent="0.25"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</row>
    <row r="377" spans="19:90" x14ac:dyDescent="0.25"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</row>
    <row r="378" spans="19:90" x14ac:dyDescent="0.25"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</row>
    <row r="379" spans="19:90" x14ac:dyDescent="0.25"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  <c r="BT379" s="17"/>
      <c r="BU379" s="17"/>
      <c r="BV379" s="17"/>
      <c r="BW379" s="17"/>
      <c r="BX379" s="17"/>
      <c r="BY379" s="17"/>
      <c r="BZ379" s="17"/>
      <c r="CA379" s="17"/>
      <c r="CB379" s="17"/>
      <c r="CC379" s="17"/>
      <c r="CD379" s="17"/>
      <c r="CE379" s="17"/>
      <c r="CF379" s="17"/>
      <c r="CG379" s="17"/>
      <c r="CH379" s="17"/>
      <c r="CI379" s="17"/>
      <c r="CJ379" s="17"/>
      <c r="CK379" s="17"/>
      <c r="CL379" s="17"/>
    </row>
    <row r="380" spans="19:90" x14ac:dyDescent="0.25"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  <c r="BO380" s="17"/>
      <c r="BP380" s="17"/>
      <c r="BQ380" s="17"/>
      <c r="BR380" s="17"/>
      <c r="BS380" s="17"/>
      <c r="BT380" s="17"/>
      <c r="BU380" s="17"/>
      <c r="BV380" s="17"/>
      <c r="BW380" s="17"/>
      <c r="BX380" s="17"/>
      <c r="BY380" s="17"/>
      <c r="BZ380" s="17"/>
      <c r="CA380" s="17"/>
      <c r="CB380" s="17"/>
      <c r="CC380" s="17"/>
      <c r="CD380" s="17"/>
      <c r="CE380" s="17"/>
      <c r="CF380" s="17"/>
      <c r="CG380" s="17"/>
      <c r="CH380" s="17"/>
      <c r="CI380" s="17"/>
      <c r="CJ380" s="17"/>
      <c r="CK380" s="17"/>
      <c r="CL380" s="17"/>
    </row>
    <row r="381" spans="19:90" x14ac:dyDescent="0.25"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</row>
    <row r="382" spans="19:90" x14ac:dyDescent="0.25"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</row>
    <row r="383" spans="19:90" x14ac:dyDescent="0.25"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R383" s="17"/>
      <c r="BS383" s="17"/>
      <c r="BT383" s="17"/>
      <c r="BU383" s="17"/>
      <c r="BV383" s="17"/>
      <c r="BW383" s="17"/>
      <c r="BX383" s="17"/>
      <c r="BY383" s="17"/>
      <c r="BZ383" s="17"/>
      <c r="CA383" s="17"/>
      <c r="CB383" s="17"/>
      <c r="CC383" s="17"/>
      <c r="CD383" s="17"/>
      <c r="CE383" s="17"/>
      <c r="CF383" s="17"/>
      <c r="CG383" s="17"/>
      <c r="CH383" s="17"/>
      <c r="CI383" s="17"/>
      <c r="CJ383" s="17"/>
      <c r="CK383" s="17"/>
      <c r="CL383" s="17"/>
    </row>
    <row r="384" spans="19:90" x14ac:dyDescent="0.25"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7"/>
      <c r="BM384" s="17"/>
      <c r="BN384" s="17"/>
      <c r="BO384" s="17"/>
      <c r="BP384" s="17"/>
      <c r="BQ384" s="17"/>
      <c r="BR384" s="17"/>
      <c r="BS384" s="17"/>
      <c r="BT384" s="17"/>
      <c r="BU384" s="17"/>
      <c r="BV384" s="17"/>
      <c r="BW384" s="17"/>
      <c r="BX384" s="17"/>
      <c r="BY384" s="17"/>
      <c r="BZ384" s="17"/>
      <c r="CA384" s="17"/>
      <c r="CB384" s="17"/>
      <c r="CC384" s="17"/>
      <c r="CD384" s="17"/>
      <c r="CE384" s="17"/>
      <c r="CF384" s="17"/>
      <c r="CG384" s="17"/>
      <c r="CH384" s="17"/>
      <c r="CI384" s="17"/>
      <c r="CJ384" s="17"/>
      <c r="CK384" s="17"/>
      <c r="CL384" s="17"/>
    </row>
    <row r="385" spans="19:90" x14ac:dyDescent="0.25"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  <c r="BO385" s="17"/>
      <c r="BP385" s="17"/>
      <c r="BQ385" s="17"/>
      <c r="BR385" s="17"/>
      <c r="BS385" s="17"/>
      <c r="BT385" s="17"/>
      <c r="BU385" s="17"/>
      <c r="BV385" s="17"/>
      <c r="BW385" s="17"/>
      <c r="BX385" s="17"/>
      <c r="BY385" s="17"/>
      <c r="BZ385" s="17"/>
      <c r="CA385" s="17"/>
      <c r="CB385" s="17"/>
      <c r="CC385" s="17"/>
      <c r="CD385" s="17"/>
      <c r="CE385" s="17"/>
      <c r="CF385" s="17"/>
      <c r="CG385" s="17"/>
      <c r="CH385" s="17"/>
      <c r="CI385" s="17"/>
      <c r="CJ385" s="17"/>
      <c r="CK385" s="17"/>
      <c r="CL385" s="17"/>
    </row>
    <row r="386" spans="19:90" x14ac:dyDescent="0.25"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</row>
    <row r="387" spans="19:90" x14ac:dyDescent="0.25"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</row>
    <row r="388" spans="19:90" x14ac:dyDescent="0.25"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  <c r="BO388" s="17"/>
      <c r="BP388" s="17"/>
      <c r="BQ388" s="17"/>
      <c r="BR388" s="17"/>
      <c r="BS388" s="17"/>
      <c r="BT388" s="17"/>
      <c r="BU388" s="17"/>
      <c r="BV388" s="17"/>
      <c r="BW388" s="17"/>
      <c r="BX388" s="17"/>
      <c r="BY388" s="17"/>
      <c r="BZ388" s="17"/>
      <c r="CA388" s="17"/>
      <c r="CB388" s="17"/>
      <c r="CC388" s="17"/>
      <c r="CD388" s="17"/>
      <c r="CE388" s="17"/>
      <c r="CF388" s="17"/>
      <c r="CG388" s="17"/>
      <c r="CH388" s="17"/>
      <c r="CI388" s="17"/>
      <c r="CJ388" s="17"/>
      <c r="CK388" s="17"/>
      <c r="CL388" s="17"/>
    </row>
    <row r="389" spans="19:90" x14ac:dyDescent="0.25"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R389" s="17"/>
      <c r="BS389" s="17"/>
      <c r="BT389" s="17"/>
      <c r="BU389" s="17"/>
      <c r="BV389" s="17"/>
      <c r="BW389" s="17"/>
      <c r="BX389" s="17"/>
      <c r="BY389" s="17"/>
      <c r="BZ389" s="17"/>
      <c r="CA389" s="17"/>
      <c r="CB389" s="17"/>
      <c r="CC389" s="17"/>
      <c r="CD389" s="17"/>
      <c r="CE389" s="17"/>
      <c r="CF389" s="17"/>
      <c r="CG389" s="17"/>
      <c r="CH389" s="17"/>
      <c r="CI389" s="17"/>
      <c r="CJ389" s="17"/>
      <c r="CK389" s="17"/>
      <c r="CL389" s="17"/>
    </row>
    <row r="390" spans="19:90" x14ac:dyDescent="0.25"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R390" s="17"/>
      <c r="BS390" s="17"/>
      <c r="BT390" s="17"/>
      <c r="BU390" s="17"/>
      <c r="BV390" s="17"/>
      <c r="BW390" s="17"/>
      <c r="BX390" s="17"/>
      <c r="BY390" s="17"/>
      <c r="BZ390" s="17"/>
      <c r="CA390" s="17"/>
      <c r="CB390" s="17"/>
      <c r="CC390" s="17"/>
      <c r="CD390" s="17"/>
      <c r="CE390" s="17"/>
      <c r="CF390" s="17"/>
      <c r="CG390" s="17"/>
      <c r="CH390" s="17"/>
      <c r="CI390" s="17"/>
      <c r="CJ390" s="17"/>
      <c r="CK390" s="17"/>
      <c r="CL390" s="17"/>
    </row>
    <row r="391" spans="19:90" x14ac:dyDescent="0.25"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</row>
    <row r="392" spans="19:90" x14ac:dyDescent="0.25"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</row>
    <row r="393" spans="19:90" x14ac:dyDescent="0.25"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  <c r="BO393" s="17"/>
      <c r="BP393" s="17"/>
      <c r="BQ393" s="17"/>
      <c r="BR393" s="17"/>
      <c r="BS393" s="17"/>
      <c r="BT393" s="17"/>
      <c r="BU393" s="17"/>
      <c r="BV393" s="17"/>
      <c r="BW393" s="17"/>
      <c r="BX393" s="17"/>
      <c r="BY393" s="17"/>
      <c r="BZ393" s="17"/>
      <c r="CA393" s="17"/>
      <c r="CB393" s="17"/>
      <c r="CC393" s="17"/>
      <c r="CD393" s="17"/>
      <c r="CE393" s="17"/>
      <c r="CF393" s="17"/>
      <c r="CG393" s="17"/>
      <c r="CH393" s="17"/>
      <c r="CI393" s="17"/>
      <c r="CJ393" s="17"/>
      <c r="CK393" s="17"/>
      <c r="CL393" s="17"/>
    </row>
    <row r="394" spans="19:90" x14ac:dyDescent="0.25"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  <c r="BO394" s="17"/>
      <c r="BP394" s="17"/>
      <c r="BQ394" s="17"/>
      <c r="BR394" s="17"/>
      <c r="BS394" s="17"/>
      <c r="BT394" s="17"/>
      <c r="BU394" s="17"/>
      <c r="BV394" s="17"/>
      <c r="BW394" s="17"/>
      <c r="BX394" s="17"/>
      <c r="BY394" s="17"/>
      <c r="BZ394" s="17"/>
      <c r="CA394" s="17"/>
      <c r="CB394" s="17"/>
      <c r="CC394" s="17"/>
      <c r="CD394" s="17"/>
      <c r="CE394" s="17"/>
      <c r="CF394" s="17"/>
      <c r="CG394" s="17"/>
      <c r="CH394" s="17"/>
      <c r="CI394" s="17"/>
      <c r="CJ394" s="17"/>
      <c r="CK394" s="17"/>
      <c r="CL394" s="17"/>
    </row>
    <row r="395" spans="19:90" x14ac:dyDescent="0.25"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17"/>
      <c r="BP395" s="17"/>
      <c r="BQ395" s="17"/>
      <c r="BR395" s="17"/>
      <c r="BS395" s="17"/>
      <c r="BT395" s="17"/>
      <c r="BU395" s="17"/>
      <c r="BV395" s="17"/>
      <c r="BW395" s="17"/>
      <c r="BX395" s="17"/>
      <c r="BY395" s="17"/>
      <c r="BZ395" s="17"/>
      <c r="CA395" s="17"/>
      <c r="CB395" s="17"/>
      <c r="CC395" s="17"/>
      <c r="CD395" s="17"/>
      <c r="CE395" s="17"/>
      <c r="CF395" s="17"/>
      <c r="CG395" s="17"/>
      <c r="CH395" s="17"/>
      <c r="CI395" s="17"/>
      <c r="CJ395" s="17"/>
      <c r="CK395" s="17"/>
      <c r="CL395" s="17"/>
    </row>
    <row r="396" spans="19:90" x14ac:dyDescent="0.25"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</row>
    <row r="397" spans="19:90" x14ac:dyDescent="0.25"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</row>
    <row r="398" spans="19:90" x14ac:dyDescent="0.25"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R398" s="17"/>
      <c r="BS398" s="17"/>
      <c r="BT398" s="17"/>
      <c r="BU398" s="17"/>
      <c r="BV398" s="17"/>
      <c r="BW398" s="17"/>
      <c r="BX398" s="17"/>
      <c r="BY398" s="17"/>
      <c r="BZ398" s="17"/>
      <c r="CA398" s="17"/>
      <c r="CB398" s="17"/>
      <c r="CC398" s="17"/>
      <c r="CD398" s="17"/>
      <c r="CE398" s="17"/>
      <c r="CF398" s="17"/>
      <c r="CG398" s="17"/>
      <c r="CH398" s="17"/>
      <c r="CI398" s="17"/>
      <c r="CJ398" s="17"/>
      <c r="CK398" s="17"/>
      <c r="CL398" s="17"/>
    </row>
    <row r="399" spans="19:90" x14ac:dyDescent="0.25"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17"/>
      <c r="BP399" s="17"/>
      <c r="BQ399" s="17"/>
      <c r="BR399" s="17"/>
      <c r="BS399" s="17"/>
      <c r="BT399" s="17"/>
      <c r="BU399" s="17"/>
      <c r="BV399" s="17"/>
      <c r="BW399" s="17"/>
      <c r="BX399" s="17"/>
      <c r="BY399" s="17"/>
      <c r="BZ399" s="17"/>
      <c r="CA399" s="17"/>
      <c r="CB399" s="17"/>
      <c r="CC399" s="17"/>
      <c r="CD399" s="17"/>
      <c r="CE399" s="17"/>
      <c r="CF399" s="17"/>
      <c r="CG399" s="17"/>
      <c r="CH399" s="17"/>
      <c r="CI399" s="17"/>
      <c r="CJ399" s="17"/>
      <c r="CK399" s="17"/>
      <c r="CL399" s="17"/>
    </row>
    <row r="400" spans="19:90" x14ac:dyDescent="0.25"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  <c r="BO400" s="17"/>
      <c r="BP400" s="17"/>
      <c r="BQ400" s="17"/>
      <c r="BR400" s="17"/>
      <c r="BS400" s="17"/>
      <c r="BT400" s="17"/>
      <c r="BU400" s="17"/>
      <c r="BV400" s="17"/>
      <c r="BW400" s="17"/>
      <c r="BX400" s="17"/>
      <c r="BY400" s="17"/>
      <c r="BZ400" s="17"/>
      <c r="CA400" s="17"/>
      <c r="CB400" s="17"/>
      <c r="CC400" s="17"/>
      <c r="CD400" s="17"/>
      <c r="CE400" s="17"/>
      <c r="CF400" s="17"/>
      <c r="CG400" s="17"/>
      <c r="CH400" s="17"/>
      <c r="CI400" s="17"/>
      <c r="CJ400" s="17"/>
      <c r="CK400" s="17"/>
      <c r="CL400" s="17"/>
    </row>
    <row r="401" spans="19:90" x14ac:dyDescent="0.25"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</row>
    <row r="402" spans="19:90" x14ac:dyDescent="0.25"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</row>
    <row r="403" spans="19:90" x14ac:dyDescent="0.25"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</row>
    <row r="404" spans="19:90" x14ac:dyDescent="0.25"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</row>
    <row r="405" spans="19:90" x14ac:dyDescent="0.25"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</row>
    <row r="406" spans="19:90" x14ac:dyDescent="0.25"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</row>
    <row r="407" spans="19:90" x14ac:dyDescent="0.25"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</row>
    <row r="408" spans="19:90" x14ac:dyDescent="0.25"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</row>
    <row r="409" spans="19:90" x14ac:dyDescent="0.25"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</row>
    <row r="410" spans="19:90" x14ac:dyDescent="0.25"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</row>
    <row r="411" spans="19:90" x14ac:dyDescent="0.25"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</row>
    <row r="412" spans="19:90" x14ac:dyDescent="0.25"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</row>
    <row r="413" spans="19:90" x14ac:dyDescent="0.25"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</row>
    <row r="414" spans="19:90" x14ac:dyDescent="0.25"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A414" s="17"/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</row>
    <row r="415" spans="19:90" x14ac:dyDescent="0.25"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A415" s="17"/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</row>
    <row r="416" spans="19:90" x14ac:dyDescent="0.25"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</row>
    <row r="417" spans="19:90" x14ac:dyDescent="0.25"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</row>
    <row r="418" spans="19:90" x14ac:dyDescent="0.25"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17"/>
      <c r="BP418" s="17"/>
      <c r="BQ418" s="17"/>
      <c r="BR418" s="17"/>
      <c r="BS418" s="17"/>
      <c r="BT418" s="17"/>
      <c r="BU418" s="17"/>
      <c r="BV418" s="17"/>
      <c r="BW418" s="17"/>
      <c r="BX418" s="17"/>
      <c r="BY418" s="17"/>
      <c r="BZ418" s="17"/>
      <c r="CA418" s="17"/>
      <c r="CB418" s="17"/>
      <c r="CC418" s="17"/>
      <c r="CD418" s="17"/>
      <c r="CE418" s="17"/>
      <c r="CF418" s="17"/>
      <c r="CG418" s="17"/>
      <c r="CH418" s="17"/>
      <c r="CI418" s="17"/>
      <c r="CJ418" s="17"/>
      <c r="CK418" s="17"/>
      <c r="CL418" s="17"/>
    </row>
    <row r="419" spans="19:90" x14ac:dyDescent="0.25"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  <c r="BO419" s="17"/>
      <c r="BP419" s="17"/>
      <c r="BQ419" s="17"/>
      <c r="BR419" s="17"/>
      <c r="BS419" s="17"/>
      <c r="BT419" s="17"/>
      <c r="BU419" s="17"/>
      <c r="BV419" s="17"/>
      <c r="BW419" s="17"/>
      <c r="BX419" s="17"/>
      <c r="BY419" s="17"/>
      <c r="BZ419" s="17"/>
      <c r="CA419" s="17"/>
      <c r="CB419" s="17"/>
      <c r="CC419" s="17"/>
      <c r="CD419" s="17"/>
      <c r="CE419" s="17"/>
      <c r="CF419" s="17"/>
      <c r="CG419" s="17"/>
      <c r="CH419" s="17"/>
      <c r="CI419" s="17"/>
      <c r="CJ419" s="17"/>
      <c r="CK419" s="17"/>
      <c r="CL419" s="17"/>
    </row>
    <row r="420" spans="19:90" x14ac:dyDescent="0.25"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  <c r="BT420" s="17"/>
      <c r="BU420" s="17"/>
      <c r="BV420" s="17"/>
      <c r="BW420" s="17"/>
      <c r="BX420" s="17"/>
      <c r="BY420" s="17"/>
      <c r="BZ420" s="17"/>
      <c r="CA420" s="17"/>
      <c r="CB420" s="17"/>
      <c r="CC420" s="17"/>
      <c r="CD420" s="17"/>
      <c r="CE420" s="17"/>
      <c r="CF420" s="17"/>
      <c r="CG420" s="17"/>
      <c r="CH420" s="17"/>
      <c r="CI420" s="17"/>
      <c r="CJ420" s="17"/>
      <c r="CK420" s="17"/>
      <c r="CL420" s="17"/>
    </row>
    <row r="421" spans="19:90" x14ac:dyDescent="0.25"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</row>
    <row r="422" spans="19:90" x14ac:dyDescent="0.25"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</row>
    <row r="423" spans="19:90" x14ac:dyDescent="0.25"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  <c r="BO423" s="17"/>
      <c r="BP423" s="17"/>
      <c r="BQ423" s="17"/>
      <c r="BR423" s="17"/>
      <c r="BS423" s="17"/>
      <c r="BT423" s="17"/>
      <c r="BU423" s="17"/>
      <c r="BV423" s="17"/>
      <c r="BW423" s="17"/>
      <c r="BX423" s="17"/>
      <c r="BY423" s="17"/>
      <c r="BZ423" s="17"/>
      <c r="CA423" s="17"/>
      <c r="CB423" s="17"/>
      <c r="CC423" s="17"/>
      <c r="CD423" s="17"/>
      <c r="CE423" s="17"/>
      <c r="CF423" s="17"/>
      <c r="CG423" s="17"/>
      <c r="CH423" s="17"/>
      <c r="CI423" s="17"/>
      <c r="CJ423" s="17"/>
      <c r="CK423" s="17"/>
      <c r="CL423" s="17"/>
    </row>
    <row r="424" spans="19:90" x14ac:dyDescent="0.25"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7"/>
      <c r="BU424" s="17"/>
      <c r="BV424" s="17"/>
      <c r="BW424" s="17"/>
      <c r="BX424" s="17"/>
      <c r="BY424" s="17"/>
      <c r="BZ424" s="17"/>
      <c r="CA424" s="17"/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</row>
    <row r="425" spans="19:90" x14ac:dyDescent="0.25"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</row>
    <row r="426" spans="19:90" x14ac:dyDescent="0.25"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</row>
    <row r="427" spans="19:90" x14ac:dyDescent="0.25"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</row>
    <row r="428" spans="19:90" x14ac:dyDescent="0.25"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17"/>
      <c r="BR428" s="17"/>
      <c r="BS428" s="17"/>
      <c r="BT428" s="17"/>
      <c r="BU428" s="17"/>
      <c r="BV428" s="17"/>
      <c r="BW428" s="17"/>
      <c r="BX428" s="17"/>
      <c r="BY428" s="17"/>
      <c r="BZ428" s="17"/>
      <c r="CA428" s="17"/>
      <c r="CB428" s="17"/>
      <c r="CC428" s="17"/>
      <c r="CD428" s="17"/>
      <c r="CE428" s="17"/>
      <c r="CF428" s="17"/>
      <c r="CG428" s="17"/>
      <c r="CH428" s="17"/>
      <c r="CI428" s="17"/>
      <c r="CJ428" s="17"/>
      <c r="CK428" s="17"/>
      <c r="CL428" s="17"/>
    </row>
    <row r="429" spans="19:90" x14ac:dyDescent="0.25"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7"/>
      <c r="BU429" s="17"/>
      <c r="BV429" s="17"/>
      <c r="BW429" s="17"/>
      <c r="BX429" s="17"/>
      <c r="BY429" s="17"/>
      <c r="BZ429" s="17"/>
      <c r="CA429" s="17"/>
      <c r="CB429" s="17"/>
      <c r="CC429" s="17"/>
      <c r="CD429" s="17"/>
      <c r="CE429" s="17"/>
      <c r="CF429" s="17"/>
      <c r="CG429" s="17"/>
      <c r="CH429" s="17"/>
      <c r="CI429" s="17"/>
      <c r="CJ429" s="17"/>
      <c r="CK429" s="17"/>
      <c r="CL429" s="17"/>
    </row>
    <row r="430" spans="19:90" x14ac:dyDescent="0.25"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17"/>
      <c r="BP430" s="17"/>
      <c r="BQ430" s="17"/>
      <c r="BR430" s="17"/>
      <c r="BS430" s="17"/>
      <c r="BT430" s="17"/>
      <c r="BU430" s="17"/>
      <c r="BV430" s="17"/>
      <c r="BW430" s="17"/>
      <c r="BX430" s="17"/>
      <c r="BY430" s="17"/>
      <c r="BZ430" s="17"/>
      <c r="CA430" s="17"/>
      <c r="CB430" s="17"/>
      <c r="CC430" s="17"/>
      <c r="CD430" s="17"/>
      <c r="CE430" s="17"/>
      <c r="CF430" s="17"/>
      <c r="CG430" s="17"/>
      <c r="CH430" s="17"/>
      <c r="CI430" s="17"/>
      <c r="CJ430" s="17"/>
      <c r="CK430" s="17"/>
      <c r="CL430" s="17"/>
    </row>
    <row r="431" spans="19:90" x14ac:dyDescent="0.25"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</row>
    <row r="432" spans="19:90" x14ac:dyDescent="0.25"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</row>
    <row r="433" spans="19:90" x14ac:dyDescent="0.25"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A433" s="17"/>
      <c r="CB433" s="17"/>
      <c r="CC433" s="17"/>
      <c r="CD433" s="17"/>
      <c r="CE433" s="17"/>
      <c r="CF433" s="17"/>
      <c r="CG433" s="17"/>
      <c r="CH433" s="17"/>
      <c r="CI433" s="17"/>
      <c r="CJ433" s="17"/>
      <c r="CK433" s="17"/>
      <c r="CL433" s="17"/>
    </row>
    <row r="434" spans="19:90" x14ac:dyDescent="0.25"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7"/>
      <c r="CC434" s="17"/>
      <c r="CD434" s="17"/>
      <c r="CE434" s="17"/>
      <c r="CF434" s="17"/>
      <c r="CG434" s="17"/>
      <c r="CH434" s="17"/>
      <c r="CI434" s="17"/>
      <c r="CJ434" s="17"/>
      <c r="CK434" s="17"/>
      <c r="CL434" s="17"/>
    </row>
    <row r="435" spans="19:90" x14ac:dyDescent="0.25"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A435" s="17"/>
      <c r="CB435" s="17"/>
      <c r="CC435" s="17"/>
      <c r="CD435" s="17"/>
      <c r="CE435" s="17"/>
      <c r="CF435" s="17"/>
      <c r="CG435" s="17"/>
      <c r="CH435" s="17"/>
      <c r="CI435" s="17"/>
      <c r="CJ435" s="17"/>
      <c r="CK435" s="17"/>
      <c r="CL435" s="17"/>
    </row>
    <row r="436" spans="19:90" x14ac:dyDescent="0.25"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</row>
    <row r="437" spans="19:90" x14ac:dyDescent="0.25"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</row>
    <row r="438" spans="19:90" x14ac:dyDescent="0.25"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C438" s="17"/>
      <c r="CD438" s="17"/>
      <c r="CE438" s="17"/>
      <c r="CF438" s="17"/>
      <c r="CG438" s="17"/>
      <c r="CH438" s="17"/>
      <c r="CI438" s="17"/>
      <c r="CJ438" s="17"/>
      <c r="CK438" s="17"/>
      <c r="CL438" s="17"/>
    </row>
    <row r="439" spans="19:90" x14ac:dyDescent="0.25"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</row>
    <row r="440" spans="19:90" x14ac:dyDescent="0.25"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</row>
    <row r="441" spans="19:90" x14ac:dyDescent="0.25"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</row>
    <row r="442" spans="19:90" x14ac:dyDescent="0.25"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</row>
    <row r="443" spans="19:90" x14ac:dyDescent="0.25"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</row>
    <row r="444" spans="19:90" x14ac:dyDescent="0.25"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</row>
    <row r="445" spans="19:90" x14ac:dyDescent="0.25"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</row>
    <row r="446" spans="19:90" x14ac:dyDescent="0.25"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</row>
    <row r="447" spans="19:90" x14ac:dyDescent="0.25"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</row>
    <row r="448" spans="19:90" x14ac:dyDescent="0.25"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C448" s="17"/>
      <c r="CD448" s="17"/>
      <c r="CE448" s="17"/>
      <c r="CF448" s="17"/>
      <c r="CG448" s="17"/>
      <c r="CH448" s="17"/>
      <c r="CI448" s="17"/>
      <c r="CJ448" s="17"/>
      <c r="CK448" s="17"/>
      <c r="CL448" s="17"/>
    </row>
    <row r="449" spans="19:90" x14ac:dyDescent="0.25"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  <c r="CB449" s="17"/>
      <c r="CC449" s="17"/>
      <c r="CD449" s="17"/>
      <c r="CE449" s="17"/>
      <c r="CF449" s="17"/>
      <c r="CG449" s="17"/>
      <c r="CH449" s="17"/>
      <c r="CI449" s="17"/>
      <c r="CJ449" s="17"/>
      <c r="CK449" s="17"/>
      <c r="CL449" s="17"/>
    </row>
    <row r="450" spans="19:90" x14ac:dyDescent="0.25"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E450" s="17"/>
      <c r="CF450" s="17"/>
      <c r="CG450" s="17"/>
      <c r="CH450" s="17"/>
      <c r="CI450" s="17"/>
      <c r="CJ450" s="17"/>
      <c r="CK450" s="17"/>
      <c r="CL450" s="17"/>
    </row>
    <row r="451" spans="19:90" x14ac:dyDescent="0.25"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</row>
    <row r="452" spans="19:90" x14ac:dyDescent="0.25"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</row>
    <row r="453" spans="19:90" x14ac:dyDescent="0.25"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C453" s="17"/>
      <c r="CD453" s="17"/>
      <c r="CE453" s="17"/>
      <c r="CF453" s="17"/>
      <c r="CG453" s="17"/>
      <c r="CH453" s="17"/>
      <c r="CI453" s="17"/>
      <c r="CJ453" s="17"/>
      <c r="CK453" s="17"/>
      <c r="CL453" s="17"/>
    </row>
    <row r="454" spans="19:90" x14ac:dyDescent="0.25"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A454" s="17"/>
      <c r="CB454" s="17"/>
      <c r="CC454" s="17"/>
      <c r="CD454" s="17"/>
      <c r="CE454" s="17"/>
      <c r="CF454" s="17"/>
      <c r="CG454" s="17"/>
      <c r="CH454" s="17"/>
      <c r="CI454" s="17"/>
      <c r="CJ454" s="17"/>
      <c r="CK454" s="17"/>
      <c r="CL454" s="17"/>
    </row>
    <row r="455" spans="19:90" x14ac:dyDescent="0.25"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E455" s="17"/>
      <c r="CF455" s="17"/>
      <c r="CG455" s="17"/>
      <c r="CH455" s="17"/>
      <c r="CI455" s="17"/>
      <c r="CJ455" s="17"/>
      <c r="CK455" s="17"/>
      <c r="CL455" s="17"/>
    </row>
    <row r="456" spans="19:90" x14ac:dyDescent="0.25"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</row>
    <row r="457" spans="19:90" x14ac:dyDescent="0.25"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</row>
    <row r="458" spans="19:90" x14ac:dyDescent="0.25"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A458" s="17"/>
      <c r="CB458" s="17"/>
      <c r="CC458" s="17"/>
      <c r="CD458" s="17"/>
      <c r="CE458" s="17"/>
      <c r="CF458" s="17"/>
      <c r="CG458" s="17"/>
      <c r="CH458" s="17"/>
      <c r="CI458" s="17"/>
      <c r="CJ458" s="17"/>
      <c r="CK458" s="17"/>
      <c r="CL458" s="17"/>
    </row>
    <row r="459" spans="19:90" x14ac:dyDescent="0.25"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C459" s="17"/>
      <c r="CD459" s="17"/>
      <c r="CE459" s="17"/>
      <c r="CF459" s="17"/>
      <c r="CG459" s="17"/>
      <c r="CH459" s="17"/>
      <c r="CI459" s="17"/>
      <c r="CJ459" s="17"/>
      <c r="CK459" s="17"/>
      <c r="CL459" s="17"/>
    </row>
    <row r="460" spans="19:90" x14ac:dyDescent="0.25"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E460" s="17"/>
      <c r="CF460" s="17"/>
      <c r="CG460" s="17"/>
      <c r="CH460" s="17"/>
      <c r="CI460" s="17"/>
      <c r="CJ460" s="17"/>
      <c r="CK460" s="17"/>
      <c r="CL460" s="17"/>
    </row>
    <row r="461" spans="19:90" x14ac:dyDescent="0.25"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</row>
    <row r="462" spans="19:90" x14ac:dyDescent="0.25"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</row>
    <row r="463" spans="19:90" x14ac:dyDescent="0.25"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E463" s="17"/>
      <c r="CF463" s="17"/>
      <c r="CG463" s="17"/>
      <c r="CH463" s="17"/>
      <c r="CI463" s="17"/>
      <c r="CJ463" s="17"/>
      <c r="CK463" s="17"/>
      <c r="CL463" s="17"/>
    </row>
    <row r="464" spans="19:90" x14ac:dyDescent="0.25"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</row>
    <row r="465" spans="19:90" x14ac:dyDescent="0.25"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A465" s="17"/>
      <c r="CB465" s="17"/>
      <c r="CC465" s="17"/>
      <c r="CD465" s="17"/>
      <c r="CE465" s="17"/>
      <c r="CF465" s="17"/>
      <c r="CG465" s="17"/>
      <c r="CH465" s="17"/>
      <c r="CI465" s="17"/>
      <c r="CJ465" s="17"/>
      <c r="CK465" s="17"/>
      <c r="CL465" s="17"/>
    </row>
    <row r="466" spans="19:90" x14ac:dyDescent="0.25"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</row>
    <row r="467" spans="19:90" x14ac:dyDescent="0.25"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</row>
    <row r="468" spans="19:90" x14ac:dyDescent="0.25"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</row>
    <row r="469" spans="19:90" x14ac:dyDescent="0.25"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</row>
    <row r="470" spans="19:90" x14ac:dyDescent="0.25"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</row>
    <row r="471" spans="19:90" x14ac:dyDescent="0.25"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</row>
    <row r="472" spans="19:90" x14ac:dyDescent="0.25"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</row>
    <row r="473" spans="19:90" x14ac:dyDescent="0.25"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</row>
    <row r="474" spans="19:90" x14ac:dyDescent="0.25"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</row>
    <row r="475" spans="19:90" x14ac:dyDescent="0.25"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</row>
    <row r="476" spans="19:90" x14ac:dyDescent="0.25"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</row>
    <row r="477" spans="19:90" x14ac:dyDescent="0.25"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</row>
    <row r="478" spans="19:90" x14ac:dyDescent="0.25"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</row>
    <row r="479" spans="19:90" x14ac:dyDescent="0.25"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</row>
    <row r="480" spans="19:90" x14ac:dyDescent="0.25"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</row>
    <row r="481" spans="19:90" x14ac:dyDescent="0.25"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</row>
    <row r="482" spans="19:90" x14ac:dyDescent="0.25"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</row>
    <row r="483" spans="19:90" x14ac:dyDescent="0.25"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  <c r="BT483" s="17"/>
      <c r="BU483" s="17"/>
      <c r="BV483" s="17"/>
      <c r="BW483" s="17"/>
      <c r="BX483" s="17"/>
      <c r="BY483" s="17"/>
      <c r="BZ483" s="17"/>
      <c r="CA483" s="17"/>
      <c r="CB483" s="17"/>
      <c r="CC483" s="17"/>
      <c r="CD483" s="17"/>
      <c r="CE483" s="17"/>
      <c r="CF483" s="17"/>
      <c r="CG483" s="17"/>
      <c r="CH483" s="17"/>
      <c r="CI483" s="17"/>
      <c r="CJ483" s="17"/>
      <c r="CK483" s="17"/>
      <c r="CL483" s="17"/>
    </row>
    <row r="484" spans="19:90" x14ac:dyDescent="0.25"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  <c r="BT484" s="17"/>
      <c r="BU484" s="17"/>
      <c r="BV484" s="17"/>
      <c r="BW484" s="17"/>
      <c r="BX484" s="17"/>
      <c r="BY484" s="17"/>
      <c r="BZ484" s="17"/>
      <c r="CA484" s="17"/>
      <c r="CB484" s="17"/>
      <c r="CC484" s="17"/>
      <c r="CD484" s="17"/>
      <c r="CE484" s="17"/>
      <c r="CF484" s="17"/>
      <c r="CG484" s="17"/>
      <c r="CH484" s="17"/>
      <c r="CI484" s="17"/>
      <c r="CJ484" s="17"/>
      <c r="CK484" s="17"/>
      <c r="CL484" s="17"/>
    </row>
    <row r="485" spans="19:90" x14ac:dyDescent="0.25"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17"/>
      <c r="BR485" s="17"/>
      <c r="BS485" s="17"/>
      <c r="BT485" s="17"/>
      <c r="BU485" s="17"/>
      <c r="BV485" s="17"/>
      <c r="BW485" s="17"/>
      <c r="BX485" s="17"/>
      <c r="BY485" s="17"/>
      <c r="BZ485" s="17"/>
      <c r="CA485" s="17"/>
      <c r="CB485" s="17"/>
      <c r="CC485" s="17"/>
      <c r="CD485" s="17"/>
      <c r="CE485" s="17"/>
      <c r="CF485" s="17"/>
      <c r="CG485" s="17"/>
      <c r="CH485" s="17"/>
      <c r="CI485" s="17"/>
      <c r="CJ485" s="17"/>
      <c r="CK485" s="17"/>
      <c r="CL485" s="17"/>
    </row>
    <row r="486" spans="19:90" x14ac:dyDescent="0.25"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</row>
    <row r="487" spans="19:90" x14ac:dyDescent="0.25"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</row>
    <row r="488" spans="19:90" x14ac:dyDescent="0.25"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  <c r="BT488" s="17"/>
      <c r="BU488" s="17"/>
      <c r="BV488" s="17"/>
      <c r="BW488" s="17"/>
      <c r="BX488" s="17"/>
      <c r="BY488" s="17"/>
      <c r="BZ488" s="17"/>
      <c r="CA488" s="17"/>
      <c r="CB488" s="17"/>
      <c r="CC488" s="17"/>
      <c r="CD488" s="17"/>
      <c r="CE488" s="17"/>
      <c r="CF488" s="17"/>
      <c r="CG488" s="17"/>
      <c r="CH488" s="17"/>
      <c r="CI488" s="17"/>
      <c r="CJ488" s="17"/>
      <c r="CK488" s="17"/>
      <c r="CL488" s="17"/>
    </row>
    <row r="489" spans="19:90" x14ac:dyDescent="0.25"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  <c r="BT489" s="17"/>
      <c r="BU489" s="17"/>
      <c r="BV489" s="17"/>
      <c r="BW489" s="17"/>
      <c r="BX489" s="17"/>
      <c r="BY489" s="17"/>
      <c r="BZ489" s="17"/>
      <c r="CA489" s="17"/>
      <c r="CB489" s="17"/>
      <c r="CC489" s="17"/>
      <c r="CD489" s="17"/>
      <c r="CE489" s="17"/>
      <c r="CF489" s="17"/>
      <c r="CG489" s="17"/>
      <c r="CH489" s="17"/>
      <c r="CI489" s="17"/>
      <c r="CJ489" s="17"/>
      <c r="CK489" s="17"/>
      <c r="CL489" s="17"/>
    </row>
    <row r="490" spans="19:90" x14ac:dyDescent="0.25"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17"/>
      <c r="BP490" s="17"/>
      <c r="BQ490" s="17"/>
      <c r="BR490" s="17"/>
      <c r="BS490" s="17"/>
      <c r="BT490" s="17"/>
      <c r="BU490" s="17"/>
      <c r="BV490" s="17"/>
      <c r="BW490" s="17"/>
      <c r="BX490" s="17"/>
      <c r="BY490" s="17"/>
      <c r="BZ490" s="17"/>
      <c r="CA490" s="17"/>
      <c r="CB490" s="17"/>
      <c r="CC490" s="17"/>
      <c r="CD490" s="17"/>
      <c r="CE490" s="17"/>
      <c r="CF490" s="17"/>
      <c r="CG490" s="17"/>
      <c r="CH490" s="17"/>
      <c r="CI490" s="17"/>
      <c r="CJ490" s="17"/>
      <c r="CK490" s="17"/>
      <c r="CL490" s="17"/>
    </row>
    <row r="491" spans="19:90" x14ac:dyDescent="0.25"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</row>
    <row r="492" spans="19:90" x14ac:dyDescent="0.25"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</row>
    <row r="493" spans="19:90" x14ac:dyDescent="0.25"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/>
      <c r="CF493" s="17"/>
      <c r="CG493" s="17"/>
      <c r="CH493" s="17"/>
      <c r="CI493" s="17"/>
      <c r="CJ493" s="17"/>
      <c r="CK493" s="17"/>
      <c r="CL493" s="17"/>
    </row>
    <row r="494" spans="19:90" x14ac:dyDescent="0.25"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/>
      <c r="CF494" s="17"/>
      <c r="CG494" s="17"/>
      <c r="CH494" s="17"/>
      <c r="CI494" s="17"/>
      <c r="CJ494" s="17"/>
      <c r="CK494" s="17"/>
      <c r="CL494" s="17"/>
    </row>
    <row r="495" spans="19:90" x14ac:dyDescent="0.25"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/>
      <c r="CF495" s="17"/>
      <c r="CG495" s="17"/>
      <c r="CH495" s="17"/>
      <c r="CI495" s="17"/>
      <c r="CJ495" s="17"/>
      <c r="CK495" s="17"/>
      <c r="CL495" s="17"/>
    </row>
    <row r="496" spans="19:90" x14ac:dyDescent="0.25"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</row>
    <row r="497" spans="19:90" x14ac:dyDescent="0.25"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</row>
    <row r="498" spans="19:90" x14ac:dyDescent="0.25"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/>
      <c r="CF498" s="17"/>
      <c r="CG498" s="17"/>
      <c r="CH498" s="17"/>
      <c r="CI498" s="17"/>
      <c r="CJ498" s="17"/>
      <c r="CK498" s="17"/>
      <c r="CL498" s="17"/>
    </row>
    <row r="499" spans="19:90" x14ac:dyDescent="0.25"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A499" s="17"/>
      <c r="CB499" s="17"/>
      <c r="CC499" s="17"/>
      <c r="CD499" s="17"/>
      <c r="CE499" s="17"/>
      <c r="CF499" s="17"/>
      <c r="CG499" s="17"/>
      <c r="CH499" s="17"/>
      <c r="CI499" s="17"/>
      <c r="CJ499" s="17"/>
      <c r="CK499" s="17"/>
      <c r="CL499" s="17"/>
    </row>
    <row r="500" spans="19:90" x14ac:dyDescent="0.25"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E500" s="17"/>
      <c r="CF500" s="17"/>
      <c r="CG500" s="17"/>
      <c r="CH500" s="17"/>
      <c r="CI500" s="17"/>
      <c r="CJ500" s="17"/>
      <c r="CK500" s="17"/>
      <c r="CL500" s="17"/>
    </row>
    <row r="501" spans="19:90" x14ac:dyDescent="0.25"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</row>
    <row r="502" spans="19:90" x14ac:dyDescent="0.25"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</row>
    <row r="503" spans="19:90" x14ac:dyDescent="0.25"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E503" s="17"/>
      <c r="CF503" s="17"/>
      <c r="CG503" s="17"/>
      <c r="CH503" s="17"/>
      <c r="CI503" s="17"/>
      <c r="CJ503" s="17"/>
      <c r="CK503" s="17"/>
      <c r="CL503" s="17"/>
    </row>
    <row r="504" spans="19:90" x14ac:dyDescent="0.25"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  <c r="BT504" s="17"/>
      <c r="BU504" s="17"/>
      <c r="BV504" s="17"/>
      <c r="BW504" s="17"/>
      <c r="BX504" s="17"/>
      <c r="BY504" s="17"/>
      <c r="BZ504" s="17"/>
      <c r="CA504" s="17"/>
      <c r="CB504" s="17"/>
      <c r="CC504" s="17"/>
      <c r="CD504" s="17"/>
      <c r="CE504" s="17"/>
      <c r="CF504" s="17"/>
      <c r="CG504" s="17"/>
      <c r="CH504" s="17"/>
      <c r="CI504" s="17"/>
      <c r="CJ504" s="17"/>
      <c r="CK504" s="17"/>
      <c r="CL504" s="17"/>
    </row>
    <row r="505" spans="19:90" x14ac:dyDescent="0.25"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A505" s="17"/>
      <c r="CB505" s="17"/>
      <c r="CC505" s="17"/>
      <c r="CD505" s="17"/>
      <c r="CE505" s="17"/>
      <c r="CF505" s="17"/>
      <c r="CG505" s="17"/>
      <c r="CH505" s="17"/>
      <c r="CI505" s="17"/>
      <c r="CJ505" s="17"/>
      <c r="CK505" s="17"/>
      <c r="CL505" s="17"/>
    </row>
    <row r="506" spans="19:90" x14ac:dyDescent="0.25"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</row>
    <row r="507" spans="19:90" x14ac:dyDescent="0.25"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</row>
    <row r="508" spans="19:90" x14ac:dyDescent="0.25"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  <c r="BT508" s="17"/>
      <c r="BU508" s="17"/>
      <c r="BV508" s="17"/>
      <c r="BW508" s="17"/>
      <c r="BX508" s="17"/>
      <c r="BY508" s="17"/>
      <c r="BZ508" s="17"/>
      <c r="CA508" s="17"/>
      <c r="CB508" s="17"/>
      <c r="CC508" s="17"/>
      <c r="CD508" s="17"/>
      <c r="CE508" s="17"/>
      <c r="CF508" s="17"/>
      <c r="CG508" s="17"/>
      <c r="CH508" s="17"/>
      <c r="CI508" s="17"/>
      <c r="CJ508" s="17"/>
      <c r="CK508" s="17"/>
      <c r="CL508" s="17"/>
    </row>
    <row r="509" spans="19:90" x14ac:dyDescent="0.25"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A509" s="17"/>
      <c r="CB509" s="17"/>
      <c r="CC509" s="17"/>
      <c r="CD509" s="17"/>
      <c r="CE509" s="17"/>
      <c r="CF509" s="17"/>
      <c r="CG509" s="17"/>
      <c r="CH509" s="17"/>
      <c r="CI509" s="17"/>
      <c r="CJ509" s="17"/>
      <c r="CK509" s="17"/>
      <c r="CL509" s="17"/>
    </row>
    <row r="510" spans="19:90" x14ac:dyDescent="0.25"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  <c r="BT510" s="17"/>
      <c r="BU510" s="17"/>
      <c r="BV510" s="17"/>
      <c r="BW510" s="17"/>
      <c r="BX510" s="17"/>
      <c r="BY510" s="17"/>
      <c r="BZ510" s="17"/>
      <c r="CA510" s="17"/>
      <c r="CB510" s="17"/>
      <c r="CC510" s="17"/>
      <c r="CD510" s="17"/>
      <c r="CE510" s="17"/>
      <c r="CF510" s="17"/>
      <c r="CG510" s="17"/>
      <c r="CH510" s="17"/>
      <c r="CI510" s="17"/>
      <c r="CJ510" s="17"/>
      <c r="CK510" s="17"/>
      <c r="CL510" s="17"/>
    </row>
    <row r="511" spans="19:90" x14ac:dyDescent="0.25"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</row>
    <row r="512" spans="19:90" x14ac:dyDescent="0.25"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</row>
    <row r="513" spans="19:90" x14ac:dyDescent="0.25"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  <c r="BT513" s="17"/>
      <c r="BU513" s="17"/>
      <c r="BV513" s="17"/>
      <c r="BW513" s="17"/>
      <c r="BX513" s="17"/>
      <c r="BY513" s="17"/>
      <c r="BZ513" s="17"/>
      <c r="CA513" s="17"/>
      <c r="CB513" s="17"/>
      <c r="CC513" s="17"/>
      <c r="CD513" s="17"/>
      <c r="CE513" s="17"/>
      <c r="CF513" s="17"/>
      <c r="CG513" s="17"/>
      <c r="CH513" s="17"/>
      <c r="CI513" s="17"/>
      <c r="CJ513" s="17"/>
      <c r="CK513" s="17"/>
      <c r="CL513" s="17"/>
    </row>
    <row r="514" spans="19:90" x14ac:dyDescent="0.25"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  <c r="BT514" s="17"/>
      <c r="BU514" s="17"/>
      <c r="BV514" s="17"/>
      <c r="BW514" s="17"/>
      <c r="BX514" s="17"/>
      <c r="BY514" s="17"/>
      <c r="BZ514" s="17"/>
      <c r="CA514" s="17"/>
      <c r="CB514" s="17"/>
      <c r="CC514" s="17"/>
      <c r="CD514" s="17"/>
      <c r="CE514" s="17"/>
      <c r="CF514" s="17"/>
      <c r="CG514" s="17"/>
      <c r="CH514" s="17"/>
      <c r="CI514" s="17"/>
      <c r="CJ514" s="17"/>
      <c r="CK514" s="17"/>
      <c r="CL514" s="17"/>
    </row>
    <row r="515" spans="19:90" x14ac:dyDescent="0.25"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A515" s="17"/>
      <c r="CB515" s="17"/>
      <c r="CC515" s="17"/>
      <c r="CD515" s="17"/>
      <c r="CE515" s="17"/>
      <c r="CF515" s="17"/>
      <c r="CG515" s="17"/>
      <c r="CH515" s="17"/>
      <c r="CI515" s="17"/>
      <c r="CJ515" s="17"/>
      <c r="CK515" s="17"/>
      <c r="CL515" s="17"/>
    </row>
    <row r="516" spans="19:90" x14ac:dyDescent="0.25"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</row>
    <row r="517" spans="19:90" x14ac:dyDescent="0.25"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</row>
    <row r="518" spans="19:90" x14ac:dyDescent="0.25"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  <c r="BT518" s="17"/>
      <c r="BU518" s="17"/>
      <c r="BV518" s="17"/>
      <c r="BW518" s="17"/>
      <c r="BX518" s="17"/>
      <c r="BY518" s="17"/>
      <c r="BZ518" s="17"/>
      <c r="CA518" s="17"/>
      <c r="CB518" s="17"/>
      <c r="CC518" s="17"/>
      <c r="CD518" s="17"/>
      <c r="CE518" s="17"/>
      <c r="CF518" s="17"/>
      <c r="CG518" s="17"/>
      <c r="CH518" s="17"/>
      <c r="CI518" s="17"/>
      <c r="CJ518" s="17"/>
      <c r="CK518" s="17"/>
      <c r="CL518" s="17"/>
    </row>
    <row r="519" spans="19:90" x14ac:dyDescent="0.25"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  <c r="BT519" s="17"/>
      <c r="BU519" s="17"/>
      <c r="BV519" s="17"/>
      <c r="BW519" s="17"/>
      <c r="BX519" s="17"/>
      <c r="BY519" s="17"/>
      <c r="BZ519" s="17"/>
      <c r="CA519" s="17"/>
      <c r="CB519" s="17"/>
      <c r="CC519" s="17"/>
      <c r="CD519" s="17"/>
      <c r="CE519" s="17"/>
      <c r="CF519" s="17"/>
      <c r="CG519" s="17"/>
      <c r="CH519" s="17"/>
      <c r="CI519" s="17"/>
      <c r="CJ519" s="17"/>
      <c r="CK519" s="17"/>
      <c r="CL519" s="17"/>
    </row>
    <row r="520" spans="19:90" x14ac:dyDescent="0.25"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  <c r="BT520" s="17"/>
      <c r="BU520" s="17"/>
      <c r="BV520" s="17"/>
      <c r="BW520" s="17"/>
      <c r="BX520" s="17"/>
      <c r="BY520" s="17"/>
      <c r="BZ520" s="17"/>
      <c r="CA520" s="17"/>
      <c r="CB520" s="17"/>
      <c r="CC520" s="17"/>
      <c r="CD520" s="17"/>
      <c r="CE520" s="17"/>
      <c r="CF520" s="17"/>
      <c r="CG520" s="17"/>
      <c r="CH520" s="17"/>
      <c r="CI520" s="17"/>
      <c r="CJ520" s="17"/>
      <c r="CK520" s="17"/>
      <c r="CL520" s="17"/>
    </row>
    <row r="521" spans="19:90" x14ac:dyDescent="0.25"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/>
      <c r="BZ521" s="17"/>
      <c r="CA521" s="17"/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</row>
    <row r="522" spans="19:90" x14ac:dyDescent="0.25"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</row>
    <row r="523" spans="19:90" x14ac:dyDescent="0.25"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  <c r="BT523" s="17"/>
      <c r="BU523" s="17"/>
      <c r="BV523" s="17"/>
      <c r="BW523" s="17"/>
      <c r="BX523" s="17"/>
      <c r="BY523" s="17"/>
      <c r="BZ523" s="17"/>
      <c r="CA523" s="17"/>
      <c r="CB523" s="17"/>
      <c r="CC523" s="17"/>
      <c r="CD523" s="17"/>
      <c r="CE523" s="17"/>
      <c r="CF523" s="17"/>
      <c r="CG523" s="17"/>
      <c r="CH523" s="17"/>
      <c r="CI523" s="17"/>
      <c r="CJ523" s="17"/>
      <c r="CK523" s="17"/>
      <c r="CL523" s="17"/>
    </row>
    <row r="524" spans="19:90" x14ac:dyDescent="0.25"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  <c r="BT524" s="17"/>
      <c r="BU524" s="17"/>
      <c r="BV524" s="17"/>
      <c r="BW524" s="17"/>
      <c r="BX524" s="17"/>
      <c r="BY524" s="17"/>
      <c r="BZ524" s="17"/>
      <c r="CA524" s="17"/>
      <c r="CB524" s="17"/>
      <c r="CC524" s="17"/>
      <c r="CD524" s="17"/>
      <c r="CE524" s="17"/>
      <c r="CF524" s="17"/>
      <c r="CG524" s="17"/>
      <c r="CH524" s="17"/>
      <c r="CI524" s="17"/>
      <c r="CJ524" s="17"/>
      <c r="CK524" s="17"/>
      <c r="CL524" s="17"/>
    </row>
    <row r="525" spans="19:90" x14ac:dyDescent="0.25"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  <c r="BT525" s="17"/>
      <c r="BU525" s="17"/>
      <c r="BV525" s="17"/>
      <c r="BW525" s="17"/>
      <c r="BX525" s="17"/>
      <c r="BY525" s="17"/>
      <c r="BZ525" s="17"/>
      <c r="CA525" s="17"/>
      <c r="CB525" s="17"/>
      <c r="CC525" s="17"/>
      <c r="CD525" s="17"/>
      <c r="CE525" s="17"/>
      <c r="CF525" s="17"/>
      <c r="CG525" s="17"/>
      <c r="CH525" s="17"/>
      <c r="CI525" s="17"/>
      <c r="CJ525" s="17"/>
      <c r="CK525" s="17"/>
      <c r="CL525" s="17"/>
    </row>
    <row r="526" spans="19:90" x14ac:dyDescent="0.25"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/>
      <c r="BZ526" s="17"/>
      <c r="CA526" s="17"/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</row>
    <row r="527" spans="19:90" x14ac:dyDescent="0.25"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</row>
    <row r="528" spans="19:90" x14ac:dyDescent="0.25"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  <c r="BT528" s="17"/>
      <c r="BU528" s="17"/>
      <c r="BV528" s="17"/>
      <c r="BW528" s="17"/>
      <c r="BX528" s="17"/>
      <c r="BY528" s="17"/>
      <c r="BZ528" s="17"/>
      <c r="CA528" s="17"/>
      <c r="CB528" s="17"/>
      <c r="CC528" s="17"/>
      <c r="CD528" s="17"/>
      <c r="CE528" s="17"/>
      <c r="CF528" s="17"/>
      <c r="CG528" s="17"/>
      <c r="CH528" s="17"/>
      <c r="CI528" s="17"/>
      <c r="CJ528" s="17"/>
      <c r="CK528" s="17"/>
      <c r="CL528" s="17"/>
    </row>
    <row r="529" spans="19:90" x14ac:dyDescent="0.25"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R529" s="17"/>
      <c r="BS529" s="17"/>
      <c r="BT529" s="17"/>
      <c r="BU529" s="17"/>
      <c r="BV529" s="17"/>
      <c r="BW529" s="17"/>
      <c r="BX529" s="17"/>
      <c r="BY529" s="17"/>
      <c r="BZ529" s="17"/>
      <c r="CA529" s="17"/>
      <c r="CB529" s="17"/>
      <c r="CC529" s="17"/>
      <c r="CD529" s="17"/>
      <c r="CE529" s="17"/>
      <c r="CF529" s="17"/>
      <c r="CG529" s="17"/>
      <c r="CH529" s="17"/>
      <c r="CI529" s="17"/>
      <c r="CJ529" s="17"/>
      <c r="CK529" s="17"/>
      <c r="CL529" s="17"/>
    </row>
    <row r="530" spans="19:90" x14ac:dyDescent="0.25"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  <c r="BT530" s="17"/>
      <c r="BU530" s="17"/>
      <c r="BV530" s="17"/>
      <c r="BW530" s="17"/>
      <c r="BX530" s="17"/>
      <c r="BY530" s="17"/>
      <c r="BZ530" s="17"/>
      <c r="CA530" s="17"/>
      <c r="CB530" s="17"/>
      <c r="CC530" s="17"/>
      <c r="CD530" s="17"/>
      <c r="CE530" s="17"/>
      <c r="CF530" s="17"/>
      <c r="CG530" s="17"/>
      <c r="CH530" s="17"/>
      <c r="CI530" s="17"/>
      <c r="CJ530" s="17"/>
      <c r="CK530" s="17"/>
      <c r="CL530" s="17"/>
    </row>
    <row r="531" spans="19:90" x14ac:dyDescent="0.25"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</row>
    <row r="532" spans="19:90" x14ac:dyDescent="0.25"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</row>
    <row r="533" spans="19:90" x14ac:dyDescent="0.25"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  <c r="BT533" s="17"/>
      <c r="BU533" s="17"/>
      <c r="BV533" s="17"/>
      <c r="BW533" s="17"/>
      <c r="BX533" s="17"/>
      <c r="BY533" s="17"/>
      <c r="BZ533" s="17"/>
      <c r="CA533" s="17"/>
      <c r="CB533" s="17"/>
      <c r="CC533" s="17"/>
      <c r="CD533" s="17"/>
      <c r="CE533" s="17"/>
      <c r="CF533" s="17"/>
      <c r="CG533" s="17"/>
      <c r="CH533" s="17"/>
      <c r="CI533" s="17"/>
      <c r="CJ533" s="17"/>
      <c r="CK533" s="17"/>
      <c r="CL533" s="17"/>
    </row>
    <row r="534" spans="19:90" x14ac:dyDescent="0.25"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R534" s="17"/>
      <c r="BS534" s="17"/>
      <c r="BT534" s="17"/>
      <c r="BU534" s="17"/>
      <c r="BV534" s="17"/>
      <c r="BW534" s="17"/>
      <c r="BX534" s="17"/>
      <c r="BY534" s="17"/>
      <c r="BZ534" s="17"/>
      <c r="CA534" s="17"/>
      <c r="CB534" s="17"/>
      <c r="CC534" s="17"/>
      <c r="CD534" s="17"/>
      <c r="CE534" s="17"/>
      <c r="CF534" s="17"/>
      <c r="CG534" s="17"/>
      <c r="CH534" s="17"/>
      <c r="CI534" s="17"/>
      <c r="CJ534" s="17"/>
      <c r="CK534" s="17"/>
      <c r="CL534" s="17"/>
    </row>
    <row r="535" spans="19:90" x14ac:dyDescent="0.25"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17"/>
      <c r="BP535" s="17"/>
      <c r="BQ535" s="17"/>
      <c r="BR535" s="17"/>
      <c r="BS535" s="17"/>
      <c r="BT535" s="17"/>
      <c r="BU535" s="17"/>
      <c r="BV535" s="17"/>
      <c r="BW535" s="17"/>
      <c r="BX535" s="17"/>
      <c r="BY535" s="17"/>
      <c r="BZ535" s="17"/>
      <c r="CA535" s="17"/>
      <c r="CB535" s="17"/>
      <c r="CC535" s="17"/>
      <c r="CD535" s="17"/>
      <c r="CE535" s="17"/>
      <c r="CF535" s="17"/>
      <c r="CG535" s="17"/>
      <c r="CH535" s="17"/>
      <c r="CI535" s="17"/>
      <c r="CJ535" s="17"/>
      <c r="CK535" s="17"/>
      <c r="CL535" s="17"/>
    </row>
    <row r="536" spans="19:90" x14ac:dyDescent="0.25"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/>
      <c r="BZ536" s="17"/>
      <c r="CA536" s="17"/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</row>
    <row r="537" spans="19:90" x14ac:dyDescent="0.25"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</row>
    <row r="538" spans="19:90" x14ac:dyDescent="0.25"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  <c r="BT538" s="17"/>
      <c r="BU538" s="17"/>
      <c r="BV538" s="17"/>
      <c r="BW538" s="17"/>
      <c r="BX538" s="17"/>
      <c r="BY538" s="17"/>
      <c r="BZ538" s="17"/>
      <c r="CA538" s="17"/>
      <c r="CB538" s="17"/>
      <c r="CC538" s="17"/>
      <c r="CD538" s="17"/>
      <c r="CE538" s="17"/>
      <c r="CF538" s="17"/>
      <c r="CG538" s="17"/>
      <c r="CH538" s="17"/>
      <c r="CI538" s="17"/>
      <c r="CJ538" s="17"/>
      <c r="CK538" s="17"/>
      <c r="CL538" s="17"/>
    </row>
    <row r="539" spans="19:90" x14ac:dyDescent="0.25"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  <c r="BO539" s="17"/>
      <c r="BP539" s="17"/>
      <c r="BQ539" s="17"/>
      <c r="BR539" s="17"/>
      <c r="BS539" s="17"/>
      <c r="BT539" s="17"/>
      <c r="BU539" s="17"/>
      <c r="BV539" s="17"/>
      <c r="BW539" s="17"/>
      <c r="BX539" s="17"/>
      <c r="BY539" s="17"/>
      <c r="BZ539" s="17"/>
      <c r="CA539" s="17"/>
      <c r="CB539" s="17"/>
      <c r="CC539" s="17"/>
      <c r="CD539" s="17"/>
      <c r="CE539" s="17"/>
      <c r="CF539" s="17"/>
      <c r="CG539" s="17"/>
      <c r="CH539" s="17"/>
      <c r="CI539" s="17"/>
      <c r="CJ539" s="17"/>
      <c r="CK539" s="17"/>
      <c r="CL539" s="17"/>
    </row>
    <row r="540" spans="19:90" x14ac:dyDescent="0.25"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  <c r="BO540" s="17"/>
      <c r="BP540" s="17"/>
      <c r="BQ540" s="17"/>
      <c r="BR540" s="17"/>
      <c r="BS540" s="17"/>
      <c r="BT540" s="17"/>
      <c r="BU540" s="17"/>
      <c r="BV540" s="17"/>
      <c r="BW540" s="17"/>
      <c r="BX540" s="17"/>
      <c r="BY540" s="17"/>
      <c r="BZ540" s="17"/>
      <c r="CA540" s="17"/>
      <c r="CB540" s="17"/>
      <c r="CC540" s="17"/>
      <c r="CD540" s="17"/>
      <c r="CE540" s="17"/>
      <c r="CF540" s="17"/>
      <c r="CG540" s="17"/>
      <c r="CH540" s="17"/>
      <c r="CI540" s="17"/>
      <c r="CJ540" s="17"/>
      <c r="CK540" s="17"/>
      <c r="CL540" s="17"/>
    </row>
    <row r="541" spans="19:90" x14ac:dyDescent="0.25"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A541" s="17"/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</row>
    <row r="542" spans="19:90" x14ac:dyDescent="0.25"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A542" s="17"/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</row>
    <row r="543" spans="19:90" x14ac:dyDescent="0.25"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7"/>
      <c r="CB543" s="17"/>
      <c r="CC543" s="17"/>
      <c r="CD543" s="17"/>
      <c r="CE543" s="17"/>
      <c r="CF543" s="17"/>
      <c r="CG543" s="17"/>
      <c r="CH543" s="17"/>
      <c r="CI543" s="17"/>
      <c r="CJ543" s="17"/>
      <c r="CK543" s="17"/>
      <c r="CL543" s="17"/>
    </row>
    <row r="544" spans="19:90" x14ac:dyDescent="0.25"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A544" s="17"/>
      <c r="CB544" s="17"/>
      <c r="CC544" s="17"/>
      <c r="CD544" s="17"/>
      <c r="CE544" s="17"/>
      <c r="CF544" s="17"/>
      <c r="CG544" s="17"/>
      <c r="CH544" s="17"/>
      <c r="CI544" s="17"/>
      <c r="CJ544" s="17"/>
      <c r="CK544" s="17"/>
      <c r="CL544" s="17"/>
    </row>
    <row r="545" spans="19:90" x14ac:dyDescent="0.25"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R545" s="17"/>
      <c r="BS545" s="17"/>
      <c r="BT545" s="17"/>
      <c r="BU545" s="17"/>
      <c r="BV545" s="17"/>
      <c r="BW545" s="17"/>
      <c r="BX545" s="17"/>
      <c r="BY545" s="17"/>
      <c r="BZ545" s="17"/>
      <c r="CA545" s="17"/>
      <c r="CB545" s="17"/>
      <c r="CC545" s="17"/>
      <c r="CD545" s="17"/>
      <c r="CE545" s="17"/>
      <c r="CF545" s="17"/>
      <c r="CG545" s="17"/>
      <c r="CH545" s="17"/>
      <c r="CI545" s="17"/>
      <c r="CJ545" s="17"/>
      <c r="CK545" s="17"/>
      <c r="CL545" s="17"/>
    </row>
    <row r="546" spans="19:90" x14ac:dyDescent="0.25"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/>
      <c r="CF546" s="17"/>
      <c r="CG546" s="17"/>
      <c r="CH546" s="17"/>
      <c r="CI546" s="17"/>
      <c r="CJ546" s="17"/>
      <c r="CK546" s="17"/>
      <c r="CL546" s="17"/>
    </row>
    <row r="547" spans="19:90" x14ac:dyDescent="0.25"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/>
      <c r="CF547" s="17"/>
      <c r="CG547" s="17"/>
      <c r="CH547" s="17"/>
      <c r="CI547" s="17"/>
      <c r="CJ547" s="17"/>
      <c r="CK547" s="17"/>
      <c r="CL547" s="17"/>
    </row>
    <row r="548" spans="19:90" x14ac:dyDescent="0.25"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R548" s="17"/>
      <c r="BS548" s="17"/>
      <c r="BT548" s="17"/>
      <c r="BU548" s="17"/>
      <c r="BV548" s="17"/>
      <c r="BW548" s="17"/>
      <c r="BX548" s="17"/>
      <c r="BY548" s="17"/>
      <c r="BZ548" s="17"/>
      <c r="CA548" s="17"/>
      <c r="CB548" s="17"/>
      <c r="CC548" s="17"/>
      <c r="CD548" s="17"/>
      <c r="CE548" s="17"/>
      <c r="CF548" s="17"/>
      <c r="CG548" s="17"/>
      <c r="CH548" s="17"/>
      <c r="CI548" s="17"/>
      <c r="CJ548" s="17"/>
      <c r="CK548" s="17"/>
      <c r="CL548" s="17"/>
    </row>
    <row r="549" spans="19:90" x14ac:dyDescent="0.25"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7"/>
      <c r="BL549" s="17"/>
      <c r="BM549" s="17"/>
      <c r="BN549" s="17"/>
      <c r="BO549" s="17"/>
      <c r="BP549" s="17"/>
      <c r="BQ549" s="17"/>
      <c r="BR549" s="17"/>
      <c r="BS549" s="17"/>
      <c r="BT549" s="17"/>
      <c r="BU549" s="17"/>
      <c r="BV549" s="17"/>
      <c r="BW549" s="17"/>
      <c r="BX549" s="17"/>
      <c r="BY549" s="17"/>
      <c r="BZ549" s="17"/>
      <c r="CA549" s="17"/>
      <c r="CB549" s="17"/>
      <c r="CC549" s="17"/>
      <c r="CD549" s="17"/>
      <c r="CE549" s="17"/>
      <c r="CF549" s="17"/>
      <c r="CG549" s="17"/>
      <c r="CH549" s="17"/>
      <c r="CI549" s="17"/>
      <c r="CJ549" s="17"/>
      <c r="CK549" s="17"/>
      <c r="CL549" s="17"/>
    </row>
    <row r="550" spans="19:90" x14ac:dyDescent="0.25"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R550" s="17"/>
      <c r="BS550" s="17"/>
      <c r="BT550" s="17"/>
      <c r="BU550" s="17"/>
      <c r="BV550" s="17"/>
      <c r="BW550" s="17"/>
      <c r="BX550" s="17"/>
      <c r="BY550" s="17"/>
      <c r="BZ550" s="17"/>
      <c r="CA550" s="17"/>
      <c r="CB550" s="17"/>
      <c r="CC550" s="17"/>
      <c r="CD550" s="17"/>
      <c r="CE550" s="17"/>
      <c r="CF550" s="17"/>
      <c r="CG550" s="17"/>
      <c r="CH550" s="17"/>
      <c r="CI550" s="17"/>
      <c r="CJ550" s="17"/>
      <c r="CK550" s="17"/>
      <c r="CL550" s="17"/>
    </row>
    <row r="551" spans="19:90" x14ac:dyDescent="0.25"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/>
      <c r="CF551" s="17"/>
      <c r="CG551" s="17"/>
      <c r="CH551" s="17"/>
      <c r="CI551" s="17"/>
      <c r="CJ551" s="17"/>
      <c r="CK551" s="17"/>
      <c r="CL551" s="17"/>
    </row>
    <row r="552" spans="19:90" x14ac:dyDescent="0.25"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/>
      <c r="CF552" s="17"/>
      <c r="CG552" s="17"/>
      <c r="CH552" s="17"/>
      <c r="CI552" s="17"/>
      <c r="CJ552" s="17"/>
      <c r="CK552" s="17"/>
      <c r="CL552" s="17"/>
    </row>
    <row r="553" spans="19:90" x14ac:dyDescent="0.25"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  <c r="BK553" s="17"/>
      <c r="BL553" s="17"/>
      <c r="BM553" s="17"/>
      <c r="BN553" s="17"/>
      <c r="BO553" s="17"/>
      <c r="BP553" s="17"/>
      <c r="BQ553" s="17"/>
      <c r="BR553" s="17"/>
      <c r="BS553" s="17"/>
      <c r="BT553" s="17"/>
      <c r="BU553" s="17"/>
      <c r="BV553" s="17"/>
      <c r="BW553" s="17"/>
      <c r="BX553" s="17"/>
      <c r="BY553" s="17"/>
      <c r="BZ553" s="17"/>
      <c r="CA553" s="17"/>
      <c r="CB553" s="17"/>
      <c r="CC553" s="17"/>
      <c r="CD553" s="17"/>
      <c r="CE553" s="17"/>
      <c r="CF553" s="17"/>
      <c r="CG553" s="17"/>
      <c r="CH553" s="17"/>
      <c r="CI553" s="17"/>
      <c r="CJ553" s="17"/>
      <c r="CK553" s="17"/>
      <c r="CL553" s="17"/>
    </row>
    <row r="554" spans="19:90" x14ac:dyDescent="0.25"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  <c r="BO554" s="17"/>
      <c r="BP554" s="17"/>
      <c r="BQ554" s="17"/>
      <c r="BR554" s="17"/>
      <c r="BS554" s="17"/>
      <c r="BT554" s="17"/>
      <c r="BU554" s="17"/>
      <c r="BV554" s="17"/>
      <c r="BW554" s="17"/>
      <c r="BX554" s="17"/>
      <c r="BY554" s="17"/>
      <c r="BZ554" s="17"/>
      <c r="CA554" s="17"/>
      <c r="CB554" s="17"/>
      <c r="CC554" s="17"/>
      <c r="CD554" s="17"/>
      <c r="CE554" s="17"/>
      <c r="CF554" s="17"/>
      <c r="CG554" s="17"/>
      <c r="CH554" s="17"/>
      <c r="CI554" s="17"/>
      <c r="CJ554" s="17"/>
      <c r="CK554" s="17"/>
      <c r="CL554" s="17"/>
    </row>
    <row r="555" spans="19:90" x14ac:dyDescent="0.25"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  <c r="BO555" s="17"/>
      <c r="BP555" s="17"/>
      <c r="BQ555" s="17"/>
      <c r="BR555" s="17"/>
      <c r="BS555" s="17"/>
      <c r="BT555" s="17"/>
      <c r="BU555" s="17"/>
      <c r="BV555" s="17"/>
      <c r="BW555" s="17"/>
      <c r="BX555" s="17"/>
      <c r="BY555" s="17"/>
      <c r="BZ555" s="17"/>
      <c r="CA555" s="17"/>
      <c r="CB555" s="17"/>
      <c r="CC555" s="17"/>
      <c r="CD555" s="17"/>
      <c r="CE555" s="17"/>
      <c r="CF555" s="17"/>
      <c r="CG555" s="17"/>
      <c r="CH555" s="17"/>
      <c r="CI555" s="17"/>
      <c r="CJ555" s="17"/>
      <c r="CK555" s="17"/>
      <c r="CL555" s="17"/>
    </row>
    <row r="556" spans="19:90" x14ac:dyDescent="0.25"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/>
      <c r="CF556" s="17"/>
      <c r="CG556" s="17"/>
      <c r="CH556" s="17"/>
      <c r="CI556" s="17"/>
      <c r="CJ556" s="17"/>
      <c r="CK556" s="17"/>
      <c r="CL556" s="17"/>
    </row>
    <row r="557" spans="19:90" x14ac:dyDescent="0.25"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/>
      <c r="CF557" s="17"/>
      <c r="CG557" s="17"/>
      <c r="CH557" s="17"/>
      <c r="CI557" s="17"/>
      <c r="CJ557" s="17"/>
      <c r="CK557" s="17"/>
      <c r="CL557" s="17"/>
    </row>
    <row r="558" spans="19:90" x14ac:dyDescent="0.25"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  <c r="BK558" s="17"/>
      <c r="BL558" s="17"/>
      <c r="BM558" s="17"/>
      <c r="BN558" s="17"/>
      <c r="BO558" s="17"/>
      <c r="BP558" s="17"/>
      <c r="BQ558" s="17"/>
      <c r="BR558" s="17"/>
      <c r="BS558" s="17"/>
      <c r="BT558" s="17"/>
      <c r="BU558" s="17"/>
      <c r="BV558" s="17"/>
      <c r="BW558" s="17"/>
      <c r="BX558" s="17"/>
      <c r="BY558" s="17"/>
      <c r="BZ558" s="17"/>
      <c r="CA558" s="17"/>
      <c r="CB558" s="17"/>
      <c r="CC558" s="17"/>
      <c r="CD558" s="17"/>
      <c r="CE558" s="17"/>
      <c r="CF558" s="17"/>
      <c r="CG558" s="17"/>
      <c r="CH558" s="17"/>
      <c r="CI558" s="17"/>
      <c r="CJ558" s="17"/>
      <c r="CK558" s="17"/>
      <c r="CL558" s="17"/>
    </row>
    <row r="559" spans="19:90" x14ac:dyDescent="0.25"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  <c r="BK559" s="17"/>
      <c r="BL559" s="17"/>
      <c r="BM559" s="17"/>
      <c r="BN559" s="17"/>
      <c r="BO559" s="17"/>
      <c r="BP559" s="17"/>
      <c r="BQ559" s="17"/>
      <c r="BR559" s="17"/>
      <c r="BS559" s="17"/>
      <c r="BT559" s="17"/>
      <c r="BU559" s="17"/>
      <c r="BV559" s="17"/>
      <c r="BW559" s="17"/>
      <c r="BX559" s="17"/>
      <c r="BY559" s="17"/>
      <c r="BZ559" s="17"/>
      <c r="CA559" s="17"/>
      <c r="CB559" s="17"/>
      <c r="CC559" s="17"/>
      <c r="CD559" s="17"/>
      <c r="CE559" s="17"/>
      <c r="CF559" s="17"/>
      <c r="CG559" s="17"/>
      <c r="CH559" s="17"/>
      <c r="CI559" s="17"/>
      <c r="CJ559" s="17"/>
      <c r="CK559" s="17"/>
      <c r="CL559" s="17"/>
    </row>
    <row r="560" spans="19:90" x14ac:dyDescent="0.25"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  <c r="BK560" s="17"/>
      <c r="BL560" s="17"/>
      <c r="BM560" s="17"/>
      <c r="BN560" s="17"/>
      <c r="BO560" s="17"/>
      <c r="BP560" s="17"/>
      <c r="BQ560" s="17"/>
      <c r="BR560" s="17"/>
      <c r="BS560" s="17"/>
      <c r="BT560" s="17"/>
      <c r="BU560" s="17"/>
      <c r="BV560" s="17"/>
      <c r="BW560" s="17"/>
      <c r="BX560" s="17"/>
      <c r="BY560" s="17"/>
      <c r="BZ560" s="17"/>
      <c r="CA560" s="17"/>
      <c r="CB560" s="17"/>
      <c r="CC560" s="17"/>
      <c r="CD560" s="17"/>
      <c r="CE560" s="17"/>
      <c r="CF560" s="17"/>
      <c r="CG560" s="17"/>
      <c r="CH560" s="17"/>
      <c r="CI560" s="17"/>
      <c r="CJ560" s="17"/>
      <c r="CK560" s="17"/>
      <c r="CL560" s="17"/>
    </row>
    <row r="561" spans="19:90" x14ac:dyDescent="0.25"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</row>
    <row r="562" spans="19:90" x14ac:dyDescent="0.25"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</row>
    <row r="563" spans="19:90" x14ac:dyDescent="0.25"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  <c r="BK563" s="17"/>
      <c r="BL563" s="17"/>
      <c r="BM563" s="17"/>
      <c r="BN563" s="17"/>
      <c r="BO563" s="17"/>
      <c r="BP563" s="17"/>
      <c r="BQ563" s="17"/>
      <c r="BR563" s="17"/>
      <c r="BS563" s="17"/>
      <c r="BT563" s="17"/>
      <c r="BU563" s="17"/>
      <c r="BV563" s="17"/>
      <c r="BW563" s="17"/>
      <c r="BX563" s="17"/>
      <c r="BY563" s="17"/>
      <c r="BZ563" s="17"/>
      <c r="CA563" s="17"/>
      <c r="CB563" s="17"/>
      <c r="CC563" s="17"/>
      <c r="CD563" s="17"/>
      <c r="CE563" s="17"/>
      <c r="CF563" s="17"/>
      <c r="CG563" s="17"/>
      <c r="CH563" s="17"/>
      <c r="CI563" s="17"/>
      <c r="CJ563" s="17"/>
      <c r="CK563" s="17"/>
      <c r="CL563" s="17"/>
    </row>
    <row r="564" spans="19:90" x14ac:dyDescent="0.25"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  <c r="BT564" s="17"/>
      <c r="BU564" s="17"/>
      <c r="BV564" s="17"/>
      <c r="BW564" s="17"/>
      <c r="BX564" s="17"/>
      <c r="BY564" s="17"/>
      <c r="BZ564" s="17"/>
      <c r="CA564" s="17"/>
      <c r="CB564" s="17"/>
      <c r="CC564" s="17"/>
      <c r="CD564" s="17"/>
      <c r="CE564" s="17"/>
      <c r="CF564" s="17"/>
      <c r="CG564" s="17"/>
      <c r="CH564" s="17"/>
      <c r="CI564" s="17"/>
      <c r="CJ564" s="17"/>
      <c r="CK564" s="17"/>
      <c r="CL564" s="17"/>
    </row>
    <row r="565" spans="19:90" x14ac:dyDescent="0.25"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  <c r="BT565" s="17"/>
      <c r="BU565" s="17"/>
      <c r="BV565" s="17"/>
      <c r="BW565" s="17"/>
      <c r="BX565" s="17"/>
      <c r="BY565" s="17"/>
      <c r="BZ565" s="17"/>
      <c r="CA565" s="17"/>
      <c r="CB565" s="17"/>
      <c r="CC565" s="17"/>
      <c r="CD565" s="17"/>
      <c r="CE565" s="17"/>
      <c r="CF565" s="17"/>
      <c r="CG565" s="17"/>
      <c r="CH565" s="17"/>
      <c r="CI565" s="17"/>
      <c r="CJ565" s="17"/>
      <c r="CK565" s="17"/>
      <c r="CL565" s="17"/>
    </row>
    <row r="566" spans="19:90" x14ac:dyDescent="0.25"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/>
      <c r="CF566" s="17"/>
      <c r="CG566" s="17"/>
      <c r="CH566" s="17"/>
      <c r="CI566" s="17"/>
      <c r="CJ566" s="17"/>
      <c r="CK566" s="17"/>
      <c r="CL566" s="17"/>
    </row>
    <row r="567" spans="19:90" x14ac:dyDescent="0.25"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</row>
    <row r="568" spans="19:90" x14ac:dyDescent="0.25"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7"/>
      <c r="BL568" s="17"/>
      <c r="BM568" s="17"/>
      <c r="BN568" s="17"/>
      <c r="BO568" s="17"/>
      <c r="BP568" s="17"/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C568" s="17"/>
      <c r="CD568" s="17"/>
      <c r="CE568" s="17"/>
      <c r="CF568" s="17"/>
      <c r="CG568" s="17"/>
      <c r="CH568" s="17"/>
      <c r="CI568" s="17"/>
      <c r="CJ568" s="17"/>
      <c r="CK568" s="17"/>
      <c r="CL568" s="17"/>
    </row>
    <row r="569" spans="19:90" x14ac:dyDescent="0.25"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  <c r="BK569" s="17"/>
      <c r="BL569" s="17"/>
      <c r="BM569" s="17"/>
      <c r="BN569" s="17"/>
      <c r="BO569" s="17"/>
      <c r="BP569" s="17"/>
      <c r="BQ569" s="17"/>
      <c r="BR569" s="17"/>
      <c r="BS569" s="17"/>
      <c r="BT569" s="17"/>
      <c r="BU569" s="17"/>
      <c r="BV569" s="17"/>
      <c r="BW569" s="17"/>
      <c r="BX569" s="17"/>
      <c r="BY569" s="17"/>
      <c r="BZ569" s="17"/>
      <c r="CA569" s="17"/>
      <c r="CB569" s="17"/>
      <c r="CC569" s="17"/>
      <c r="CD569" s="17"/>
      <c r="CE569" s="17"/>
      <c r="CF569" s="17"/>
      <c r="CG569" s="17"/>
      <c r="CH569" s="17"/>
      <c r="CI569" s="17"/>
      <c r="CJ569" s="17"/>
      <c r="CK569" s="17"/>
      <c r="CL569" s="17"/>
    </row>
    <row r="570" spans="19:90" x14ac:dyDescent="0.25"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  <c r="BK570" s="17"/>
      <c r="BL570" s="17"/>
      <c r="BM570" s="17"/>
      <c r="BN570" s="17"/>
      <c r="BO570" s="17"/>
      <c r="BP570" s="17"/>
      <c r="BQ570" s="17"/>
      <c r="BR570" s="17"/>
      <c r="BS570" s="17"/>
      <c r="BT570" s="17"/>
      <c r="BU570" s="17"/>
      <c r="BV570" s="17"/>
      <c r="BW570" s="17"/>
      <c r="BX570" s="17"/>
      <c r="BY570" s="17"/>
      <c r="BZ570" s="17"/>
      <c r="CA570" s="17"/>
      <c r="CB570" s="17"/>
      <c r="CC570" s="17"/>
      <c r="CD570" s="17"/>
      <c r="CE570" s="17"/>
      <c r="CF570" s="17"/>
      <c r="CG570" s="17"/>
      <c r="CH570" s="17"/>
      <c r="CI570" s="17"/>
      <c r="CJ570" s="17"/>
      <c r="CK570" s="17"/>
      <c r="CL570" s="17"/>
    </row>
    <row r="571" spans="19:90" x14ac:dyDescent="0.25"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/>
      <c r="CF571" s="17"/>
      <c r="CG571" s="17"/>
      <c r="CH571" s="17"/>
      <c r="CI571" s="17"/>
      <c r="CJ571" s="17"/>
      <c r="CK571" s="17"/>
      <c r="CL571" s="17"/>
    </row>
    <row r="572" spans="19:90" x14ac:dyDescent="0.25"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/>
      <c r="CF572" s="17"/>
      <c r="CG572" s="17"/>
      <c r="CH572" s="17"/>
      <c r="CI572" s="17"/>
      <c r="CJ572" s="17"/>
      <c r="CK572" s="17"/>
      <c r="CL572" s="17"/>
    </row>
    <row r="573" spans="19:90" x14ac:dyDescent="0.25"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7"/>
      <c r="BL573" s="17"/>
      <c r="BM573" s="17"/>
      <c r="BN573" s="17"/>
      <c r="BO573" s="17"/>
      <c r="BP573" s="17"/>
      <c r="BQ573" s="17"/>
      <c r="BR573" s="17"/>
      <c r="BS573" s="17"/>
      <c r="BT573" s="17"/>
      <c r="BU573" s="17"/>
      <c r="BV573" s="17"/>
      <c r="BW573" s="17"/>
      <c r="BX573" s="17"/>
      <c r="BY573" s="17"/>
      <c r="BZ573" s="17"/>
      <c r="CA573" s="17"/>
      <c r="CB573" s="17"/>
      <c r="CC573" s="17"/>
      <c r="CD573" s="17"/>
      <c r="CE573" s="17"/>
      <c r="CF573" s="17"/>
      <c r="CG573" s="17"/>
      <c r="CH573" s="17"/>
      <c r="CI573" s="17"/>
      <c r="CJ573" s="17"/>
      <c r="CK573" s="17"/>
      <c r="CL573" s="17"/>
    </row>
    <row r="574" spans="19:90" x14ac:dyDescent="0.25"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R574" s="17"/>
      <c r="BS574" s="17"/>
      <c r="BT574" s="17"/>
      <c r="BU574" s="17"/>
      <c r="BV574" s="17"/>
      <c r="BW574" s="17"/>
      <c r="BX574" s="17"/>
      <c r="BY574" s="17"/>
      <c r="BZ574" s="17"/>
      <c r="CA574" s="17"/>
      <c r="CB574" s="17"/>
      <c r="CC574" s="17"/>
      <c r="CD574" s="17"/>
      <c r="CE574" s="17"/>
      <c r="CF574" s="17"/>
      <c r="CG574" s="17"/>
      <c r="CH574" s="17"/>
      <c r="CI574" s="17"/>
      <c r="CJ574" s="17"/>
      <c r="CK574" s="17"/>
      <c r="CL574" s="17"/>
    </row>
    <row r="575" spans="19:90" x14ac:dyDescent="0.25"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R575" s="17"/>
      <c r="BS575" s="17"/>
      <c r="BT575" s="17"/>
      <c r="BU575" s="17"/>
      <c r="BV575" s="17"/>
      <c r="BW575" s="17"/>
      <c r="BX575" s="17"/>
      <c r="BY575" s="17"/>
      <c r="BZ575" s="17"/>
      <c r="CA575" s="17"/>
      <c r="CB575" s="17"/>
      <c r="CC575" s="17"/>
      <c r="CD575" s="17"/>
      <c r="CE575" s="17"/>
      <c r="CF575" s="17"/>
      <c r="CG575" s="17"/>
      <c r="CH575" s="17"/>
      <c r="CI575" s="17"/>
      <c r="CJ575" s="17"/>
      <c r="CK575" s="17"/>
      <c r="CL575" s="17"/>
    </row>
    <row r="576" spans="19:90" x14ac:dyDescent="0.25"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/>
      <c r="CF576" s="17"/>
      <c r="CG576" s="17"/>
      <c r="CH576" s="17"/>
      <c r="CI576" s="17"/>
      <c r="CJ576" s="17"/>
      <c r="CK576" s="17"/>
      <c r="CL576" s="17"/>
    </row>
    <row r="577" spans="19:90" x14ac:dyDescent="0.25"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/>
      <c r="CF577" s="17"/>
      <c r="CG577" s="17"/>
      <c r="CH577" s="17"/>
      <c r="CI577" s="17"/>
      <c r="CJ577" s="17"/>
      <c r="CK577" s="17"/>
      <c r="CL577" s="17"/>
    </row>
    <row r="578" spans="19:90" x14ac:dyDescent="0.25"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  <c r="BO578" s="17"/>
      <c r="BP578" s="17"/>
      <c r="BQ578" s="17"/>
      <c r="BR578" s="17"/>
      <c r="BS578" s="17"/>
      <c r="BT578" s="17"/>
      <c r="BU578" s="17"/>
      <c r="BV578" s="17"/>
      <c r="BW578" s="17"/>
      <c r="BX578" s="17"/>
      <c r="BY578" s="17"/>
      <c r="BZ578" s="17"/>
      <c r="CA578" s="17"/>
      <c r="CB578" s="17"/>
      <c r="CC578" s="17"/>
      <c r="CD578" s="17"/>
      <c r="CE578" s="17"/>
      <c r="CF578" s="17"/>
      <c r="CG578" s="17"/>
      <c r="CH578" s="17"/>
      <c r="CI578" s="17"/>
      <c r="CJ578" s="17"/>
      <c r="CK578" s="17"/>
      <c r="CL578" s="17"/>
    </row>
    <row r="579" spans="19:90" x14ac:dyDescent="0.25"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7"/>
      <c r="BM579" s="17"/>
      <c r="BN579" s="17"/>
      <c r="BO579" s="17"/>
      <c r="BP579" s="17"/>
      <c r="BQ579" s="17"/>
      <c r="BR579" s="17"/>
      <c r="BS579" s="17"/>
      <c r="BT579" s="17"/>
      <c r="BU579" s="17"/>
      <c r="BV579" s="17"/>
      <c r="BW579" s="17"/>
      <c r="BX579" s="17"/>
      <c r="BY579" s="17"/>
      <c r="BZ579" s="17"/>
      <c r="CA579" s="17"/>
      <c r="CB579" s="17"/>
      <c r="CC579" s="17"/>
      <c r="CD579" s="17"/>
      <c r="CE579" s="17"/>
      <c r="CF579" s="17"/>
      <c r="CG579" s="17"/>
      <c r="CH579" s="17"/>
      <c r="CI579" s="17"/>
      <c r="CJ579" s="17"/>
      <c r="CK579" s="17"/>
      <c r="CL579" s="17"/>
    </row>
    <row r="580" spans="19:90" x14ac:dyDescent="0.25"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7"/>
      <c r="BL580" s="17"/>
      <c r="BM580" s="17"/>
      <c r="BN580" s="17"/>
      <c r="BO580" s="17"/>
      <c r="BP580" s="17"/>
      <c r="BQ580" s="17"/>
      <c r="BR580" s="17"/>
      <c r="BS580" s="17"/>
      <c r="BT580" s="17"/>
      <c r="BU580" s="17"/>
      <c r="BV580" s="17"/>
      <c r="BW580" s="17"/>
      <c r="BX580" s="17"/>
      <c r="BY580" s="17"/>
      <c r="BZ580" s="17"/>
      <c r="CA580" s="17"/>
      <c r="CB580" s="17"/>
      <c r="CC580" s="17"/>
      <c r="CD580" s="17"/>
      <c r="CE580" s="17"/>
      <c r="CF580" s="17"/>
      <c r="CG580" s="17"/>
      <c r="CH580" s="17"/>
      <c r="CI580" s="17"/>
      <c r="CJ580" s="17"/>
      <c r="CK580" s="17"/>
      <c r="CL580" s="17"/>
    </row>
    <row r="581" spans="19:90" x14ac:dyDescent="0.25"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/>
      <c r="BZ581" s="17"/>
      <c r="CA581" s="17"/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</row>
    <row r="582" spans="19:90" x14ac:dyDescent="0.25"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/>
      <c r="BZ582" s="17"/>
      <c r="CA582" s="17"/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</row>
    <row r="583" spans="19:90" x14ac:dyDescent="0.25"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7"/>
      <c r="BM583" s="17"/>
      <c r="BN583" s="17"/>
      <c r="BO583" s="17"/>
      <c r="BP583" s="17"/>
      <c r="BQ583" s="17"/>
      <c r="BR583" s="17"/>
      <c r="BS583" s="17"/>
      <c r="BT583" s="17"/>
      <c r="BU583" s="17"/>
      <c r="BV583" s="17"/>
      <c r="BW583" s="17"/>
      <c r="BX583" s="17"/>
      <c r="BY583" s="17"/>
      <c r="BZ583" s="17"/>
      <c r="CA583" s="17"/>
      <c r="CB583" s="17"/>
      <c r="CC583" s="17"/>
      <c r="CD583" s="17"/>
      <c r="CE583" s="17"/>
      <c r="CF583" s="17"/>
      <c r="CG583" s="17"/>
      <c r="CH583" s="17"/>
      <c r="CI583" s="17"/>
      <c r="CJ583" s="17"/>
      <c r="CK583" s="17"/>
      <c r="CL583" s="17"/>
    </row>
    <row r="584" spans="19:90" x14ac:dyDescent="0.25"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7"/>
      <c r="BM584" s="17"/>
      <c r="BN584" s="17"/>
      <c r="BO584" s="17"/>
      <c r="BP584" s="17"/>
      <c r="BQ584" s="17"/>
      <c r="BR584" s="17"/>
      <c r="BS584" s="17"/>
      <c r="BT584" s="17"/>
      <c r="BU584" s="17"/>
      <c r="BV584" s="17"/>
      <c r="BW584" s="17"/>
      <c r="BX584" s="17"/>
      <c r="BY584" s="17"/>
      <c r="BZ584" s="17"/>
      <c r="CA584" s="17"/>
      <c r="CB584" s="17"/>
      <c r="CC584" s="17"/>
      <c r="CD584" s="17"/>
      <c r="CE584" s="17"/>
      <c r="CF584" s="17"/>
      <c r="CG584" s="17"/>
      <c r="CH584" s="17"/>
      <c r="CI584" s="17"/>
      <c r="CJ584" s="17"/>
      <c r="CK584" s="17"/>
      <c r="CL584" s="17"/>
    </row>
    <row r="585" spans="19:90" x14ac:dyDescent="0.25"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7"/>
      <c r="BL585" s="17"/>
      <c r="BM585" s="17"/>
      <c r="BN585" s="17"/>
      <c r="BO585" s="17"/>
      <c r="BP585" s="17"/>
      <c r="BQ585" s="17"/>
      <c r="BR585" s="17"/>
      <c r="BS585" s="17"/>
      <c r="BT585" s="17"/>
      <c r="BU585" s="17"/>
      <c r="BV585" s="17"/>
      <c r="BW585" s="17"/>
      <c r="BX585" s="17"/>
      <c r="BY585" s="17"/>
      <c r="BZ585" s="17"/>
      <c r="CA585" s="17"/>
      <c r="CB585" s="17"/>
      <c r="CC585" s="17"/>
      <c r="CD585" s="17"/>
      <c r="CE585" s="17"/>
      <c r="CF585" s="17"/>
      <c r="CG585" s="17"/>
      <c r="CH585" s="17"/>
      <c r="CI585" s="17"/>
      <c r="CJ585" s="17"/>
      <c r="CK585" s="17"/>
      <c r="CL585" s="17"/>
    </row>
    <row r="586" spans="19:90" x14ac:dyDescent="0.25"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A586" s="17"/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</row>
    <row r="587" spans="19:90" x14ac:dyDescent="0.25"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/>
      <c r="BZ587" s="17"/>
      <c r="CA587" s="17"/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</row>
    <row r="588" spans="19:90" x14ac:dyDescent="0.25"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  <c r="BK588" s="17"/>
      <c r="BL588" s="17"/>
      <c r="BM588" s="17"/>
      <c r="BN588" s="17"/>
      <c r="BO588" s="17"/>
      <c r="BP588" s="17"/>
      <c r="BQ588" s="17"/>
      <c r="BR588" s="17"/>
      <c r="BS588" s="17"/>
      <c r="BT588" s="17"/>
      <c r="BU588" s="17"/>
      <c r="BV588" s="17"/>
      <c r="BW588" s="17"/>
      <c r="BX588" s="17"/>
      <c r="BY588" s="17"/>
      <c r="BZ588" s="17"/>
      <c r="CA588" s="17"/>
      <c r="CB588" s="17"/>
      <c r="CC588" s="17"/>
      <c r="CD588" s="17"/>
      <c r="CE588" s="17"/>
      <c r="CF588" s="17"/>
      <c r="CG588" s="17"/>
      <c r="CH588" s="17"/>
      <c r="CI588" s="17"/>
      <c r="CJ588" s="17"/>
      <c r="CK588" s="17"/>
      <c r="CL588" s="17"/>
    </row>
    <row r="589" spans="19:90" x14ac:dyDescent="0.25"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  <c r="BK589" s="17"/>
      <c r="BL589" s="17"/>
      <c r="BM589" s="17"/>
      <c r="BN589" s="17"/>
      <c r="BO589" s="17"/>
      <c r="BP589" s="17"/>
      <c r="BQ589" s="17"/>
      <c r="BR589" s="17"/>
      <c r="BS589" s="17"/>
      <c r="BT589" s="17"/>
      <c r="BU589" s="17"/>
      <c r="BV589" s="17"/>
      <c r="BW589" s="17"/>
      <c r="BX589" s="17"/>
      <c r="BY589" s="17"/>
      <c r="BZ589" s="17"/>
      <c r="CA589" s="17"/>
      <c r="CB589" s="17"/>
      <c r="CC589" s="17"/>
      <c r="CD589" s="17"/>
      <c r="CE589" s="17"/>
      <c r="CF589" s="17"/>
      <c r="CG589" s="17"/>
      <c r="CH589" s="17"/>
      <c r="CI589" s="17"/>
      <c r="CJ589" s="17"/>
      <c r="CK589" s="17"/>
      <c r="CL589" s="17"/>
    </row>
    <row r="590" spans="19:90" x14ac:dyDescent="0.25"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7"/>
      <c r="BM590" s="17"/>
      <c r="BN590" s="17"/>
      <c r="BO590" s="17"/>
      <c r="BP590" s="17"/>
      <c r="BQ590" s="17"/>
      <c r="BR590" s="17"/>
      <c r="BS590" s="17"/>
      <c r="BT590" s="17"/>
      <c r="BU590" s="17"/>
      <c r="BV590" s="17"/>
      <c r="BW590" s="17"/>
      <c r="BX590" s="17"/>
      <c r="BY590" s="17"/>
      <c r="BZ590" s="17"/>
      <c r="CA590" s="17"/>
      <c r="CB590" s="17"/>
      <c r="CC590" s="17"/>
      <c r="CD590" s="17"/>
      <c r="CE590" s="17"/>
      <c r="CF590" s="17"/>
      <c r="CG590" s="17"/>
      <c r="CH590" s="17"/>
      <c r="CI590" s="17"/>
      <c r="CJ590" s="17"/>
      <c r="CK590" s="17"/>
      <c r="CL590" s="17"/>
    </row>
    <row r="591" spans="19:90" x14ac:dyDescent="0.25"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/>
      <c r="BZ591" s="17"/>
      <c r="CA591" s="17"/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</row>
    <row r="592" spans="19:90" x14ac:dyDescent="0.25"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/>
      <c r="BZ592" s="17"/>
      <c r="CA592" s="17"/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</row>
    <row r="593" spans="19:90" x14ac:dyDescent="0.25"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  <c r="BK593" s="17"/>
      <c r="BL593" s="17"/>
      <c r="BM593" s="17"/>
      <c r="BN593" s="17"/>
      <c r="BO593" s="17"/>
      <c r="BP593" s="17"/>
      <c r="BQ593" s="17"/>
      <c r="BR593" s="17"/>
      <c r="BS593" s="17"/>
      <c r="BT593" s="17"/>
      <c r="BU593" s="17"/>
      <c r="BV593" s="17"/>
      <c r="BW593" s="17"/>
      <c r="BX593" s="17"/>
      <c r="BY593" s="17"/>
      <c r="BZ593" s="17"/>
      <c r="CA593" s="17"/>
      <c r="CB593" s="17"/>
      <c r="CC593" s="17"/>
      <c r="CD593" s="17"/>
      <c r="CE593" s="17"/>
      <c r="CF593" s="17"/>
      <c r="CG593" s="17"/>
      <c r="CH593" s="17"/>
      <c r="CI593" s="17"/>
      <c r="CJ593" s="17"/>
      <c r="CK593" s="17"/>
      <c r="CL593" s="17"/>
    </row>
    <row r="594" spans="19:90" x14ac:dyDescent="0.25"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7"/>
      <c r="BL594" s="17"/>
      <c r="BM594" s="17"/>
      <c r="BN594" s="17"/>
      <c r="BO594" s="17"/>
      <c r="BP594" s="17"/>
      <c r="BQ594" s="17"/>
      <c r="BR594" s="17"/>
      <c r="BS594" s="17"/>
      <c r="BT594" s="17"/>
      <c r="BU594" s="17"/>
      <c r="BV594" s="17"/>
      <c r="BW594" s="17"/>
      <c r="BX594" s="17"/>
      <c r="BY594" s="17"/>
      <c r="BZ594" s="17"/>
      <c r="CA594" s="17"/>
      <c r="CB594" s="17"/>
      <c r="CC594" s="17"/>
      <c r="CD594" s="17"/>
      <c r="CE594" s="17"/>
      <c r="CF594" s="17"/>
      <c r="CG594" s="17"/>
      <c r="CH594" s="17"/>
      <c r="CI594" s="17"/>
      <c r="CJ594" s="17"/>
      <c r="CK594" s="17"/>
      <c r="CL594" s="17"/>
    </row>
    <row r="595" spans="19:90" x14ac:dyDescent="0.25"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  <c r="BK595" s="17"/>
      <c r="BL595" s="17"/>
      <c r="BM595" s="17"/>
      <c r="BN595" s="17"/>
      <c r="BO595" s="17"/>
      <c r="BP595" s="17"/>
      <c r="BQ595" s="17"/>
      <c r="BR595" s="17"/>
      <c r="BS595" s="17"/>
      <c r="BT595" s="17"/>
      <c r="BU595" s="17"/>
      <c r="BV595" s="17"/>
      <c r="BW595" s="17"/>
      <c r="BX595" s="17"/>
      <c r="BY595" s="17"/>
      <c r="BZ595" s="17"/>
      <c r="CA595" s="17"/>
      <c r="CB595" s="17"/>
      <c r="CC595" s="17"/>
      <c r="CD595" s="17"/>
      <c r="CE595" s="17"/>
      <c r="CF595" s="17"/>
      <c r="CG595" s="17"/>
      <c r="CH595" s="17"/>
      <c r="CI595" s="17"/>
      <c r="CJ595" s="17"/>
      <c r="CK595" s="17"/>
      <c r="CL595" s="17"/>
    </row>
    <row r="596" spans="19:90" x14ac:dyDescent="0.25"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</row>
    <row r="597" spans="19:90" x14ac:dyDescent="0.25"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</row>
    <row r="598" spans="19:90" x14ac:dyDescent="0.25"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  <c r="BK598" s="17"/>
      <c r="BL598" s="17"/>
      <c r="BM598" s="17"/>
      <c r="BN598" s="17"/>
      <c r="BO598" s="17"/>
      <c r="BP598" s="17"/>
      <c r="BQ598" s="17"/>
      <c r="BR598" s="17"/>
      <c r="BS598" s="17"/>
      <c r="BT598" s="17"/>
      <c r="BU598" s="17"/>
      <c r="BV598" s="17"/>
      <c r="BW598" s="17"/>
      <c r="BX598" s="17"/>
      <c r="BY598" s="17"/>
      <c r="BZ598" s="17"/>
      <c r="CA598" s="17"/>
      <c r="CB598" s="17"/>
      <c r="CC598" s="17"/>
      <c r="CD598" s="17"/>
      <c r="CE598" s="17"/>
      <c r="CF598" s="17"/>
      <c r="CG598" s="17"/>
      <c r="CH598" s="17"/>
      <c r="CI598" s="17"/>
      <c r="CJ598" s="17"/>
      <c r="CK598" s="17"/>
      <c r="CL598" s="17"/>
    </row>
    <row r="599" spans="19:90" x14ac:dyDescent="0.25"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7"/>
      <c r="BL599" s="17"/>
      <c r="BM599" s="17"/>
      <c r="BN599" s="17"/>
      <c r="BO599" s="17"/>
      <c r="BP599" s="17"/>
      <c r="BQ599" s="17"/>
      <c r="BR599" s="17"/>
      <c r="BS599" s="17"/>
      <c r="BT599" s="17"/>
      <c r="BU599" s="17"/>
      <c r="BV599" s="17"/>
      <c r="BW599" s="17"/>
      <c r="BX599" s="17"/>
      <c r="BY599" s="17"/>
      <c r="BZ599" s="17"/>
      <c r="CA599" s="17"/>
      <c r="CB599" s="17"/>
      <c r="CC599" s="17"/>
      <c r="CD599" s="17"/>
      <c r="CE599" s="17"/>
      <c r="CF599" s="17"/>
      <c r="CG599" s="17"/>
      <c r="CH599" s="17"/>
      <c r="CI599" s="17"/>
      <c r="CJ599" s="17"/>
      <c r="CK599" s="17"/>
      <c r="CL599" s="17"/>
    </row>
    <row r="600" spans="19:90" x14ac:dyDescent="0.25"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7"/>
      <c r="BL600" s="17"/>
      <c r="BM600" s="17"/>
      <c r="BN600" s="17"/>
      <c r="BO600" s="17"/>
      <c r="BP600" s="17"/>
      <c r="BQ600" s="17"/>
      <c r="BR600" s="17"/>
      <c r="BS600" s="17"/>
      <c r="BT600" s="17"/>
      <c r="BU600" s="17"/>
      <c r="BV600" s="17"/>
      <c r="BW600" s="17"/>
      <c r="BX600" s="17"/>
      <c r="BY600" s="17"/>
      <c r="BZ600" s="17"/>
      <c r="CA600" s="17"/>
      <c r="CB600" s="17"/>
      <c r="CC600" s="17"/>
      <c r="CD600" s="17"/>
      <c r="CE600" s="17"/>
      <c r="CF600" s="17"/>
      <c r="CG600" s="17"/>
      <c r="CH600" s="17"/>
      <c r="CI600" s="17"/>
      <c r="CJ600" s="17"/>
      <c r="CK600" s="17"/>
      <c r="CL600" s="17"/>
    </row>
    <row r="601" spans="19:90" x14ac:dyDescent="0.25"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</row>
    <row r="602" spans="19:90" x14ac:dyDescent="0.25"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</row>
    <row r="603" spans="19:90" x14ac:dyDescent="0.25"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  <c r="BK603" s="17"/>
      <c r="BL603" s="17"/>
      <c r="BM603" s="17"/>
      <c r="BN603" s="17"/>
      <c r="BO603" s="17"/>
      <c r="BP603" s="17"/>
      <c r="BQ603" s="17"/>
      <c r="BR603" s="17"/>
      <c r="BS603" s="17"/>
      <c r="BT603" s="17"/>
      <c r="BU603" s="17"/>
      <c r="BV603" s="17"/>
      <c r="BW603" s="17"/>
      <c r="BX603" s="17"/>
      <c r="BY603" s="17"/>
      <c r="BZ603" s="17"/>
      <c r="CA603" s="17"/>
      <c r="CB603" s="17"/>
      <c r="CC603" s="17"/>
      <c r="CD603" s="17"/>
      <c r="CE603" s="17"/>
      <c r="CF603" s="17"/>
      <c r="CG603" s="17"/>
      <c r="CH603" s="17"/>
      <c r="CI603" s="17"/>
      <c r="CJ603" s="17"/>
      <c r="CK603" s="17"/>
      <c r="CL603" s="17"/>
    </row>
    <row r="604" spans="19:90" x14ac:dyDescent="0.25"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  <c r="BK604" s="17"/>
      <c r="BL604" s="17"/>
      <c r="BM604" s="17"/>
      <c r="BN604" s="17"/>
      <c r="BO604" s="17"/>
      <c r="BP604" s="17"/>
      <c r="BQ604" s="17"/>
      <c r="BR604" s="17"/>
      <c r="BS604" s="17"/>
      <c r="BT604" s="17"/>
      <c r="BU604" s="17"/>
      <c r="BV604" s="17"/>
      <c r="BW604" s="17"/>
      <c r="BX604" s="17"/>
      <c r="BY604" s="17"/>
      <c r="BZ604" s="17"/>
      <c r="CA604" s="17"/>
      <c r="CB604" s="17"/>
      <c r="CC604" s="17"/>
      <c r="CD604" s="17"/>
      <c r="CE604" s="17"/>
      <c r="CF604" s="17"/>
      <c r="CG604" s="17"/>
      <c r="CH604" s="17"/>
      <c r="CI604" s="17"/>
      <c r="CJ604" s="17"/>
      <c r="CK604" s="17"/>
      <c r="CL604" s="17"/>
    </row>
    <row r="605" spans="19:90" x14ac:dyDescent="0.25"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  <c r="BK605" s="17"/>
      <c r="BL605" s="17"/>
      <c r="BM605" s="17"/>
      <c r="BN605" s="17"/>
      <c r="BO605" s="17"/>
      <c r="BP605" s="17"/>
      <c r="BQ605" s="17"/>
      <c r="BR605" s="17"/>
      <c r="BS605" s="17"/>
      <c r="BT605" s="17"/>
      <c r="BU605" s="17"/>
      <c r="BV605" s="17"/>
      <c r="BW605" s="17"/>
      <c r="BX605" s="17"/>
      <c r="BY605" s="17"/>
      <c r="BZ605" s="17"/>
      <c r="CA605" s="17"/>
      <c r="CB605" s="17"/>
      <c r="CC605" s="17"/>
      <c r="CD605" s="17"/>
      <c r="CE605" s="17"/>
      <c r="CF605" s="17"/>
      <c r="CG605" s="17"/>
      <c r="CH605" s="17"/>
      <c r="CI605" s="17"/>
      <c r="CJ605" s="17"/>
      <c r="CK605" s="17"/>
      <c r="CL605" s="17"/>
    </row>
    <row r="606" spans="19:90" x14ac:dyDescent="0.25"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</row>
    <row r="607" spans="19:90" x14ac:dyDescent="0.25"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A607" s="17"/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</row>
    <row r="608" spans="19:90" x14ac:dyDescent="0.25"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7"/>
      <c r="BL608" s="17"/>
      <c r="BM608" s="17"/>
      <c r="BN608" s="17"/>
      <c r="BO608" s="17"/>
      <c r="BP608" s="17"/>
      <c r="BQ608" s="17"/>
      <c r="BR608" s="17"/>
      <c r="BS608" s="17"/>
      <c r="BT608" s="17"/>
      <c r="BU608" s="17"/>
      <c r="BV608" s="17"/>
      <c r="BW608" s="17"/>
      <c r="BX608" s="17"/>
      <c r="BY608" s="17"/>
      <c r="BZ608" s="17"/>
      <c r="CA608" s="17"/>
      <c r="CB608" s="17"/>
      <c r="CC608" s="17"/>
      <c r="CD608" s="17"/>
      <c r="CE608" s="17"/>
      <c r="CF608" s="17"/>
      <c r="CG608" s="17"/>
      <c r="CH608" s="17"/>
      <c r="CI608" s="17"/>
      <c r="CJ608" s="17"/>
      <c r="CK608" s="17"/>
      <c r="CL608" s="17"/>
    </row>
    <row r="609" spans="19:90" x14ac:dyDescent="0.25"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7"/>
      <c r="BM609" s="17"/>
      <c r="BN609" s="17"/>
      <c r="BO609" s="17"/>
      <c r="BP609" s="17"/>
      <c r="BQ609" s="17"/>
      <c r="BR609" s="17"/>
      <c r="BS609" s="17"/>
      <c r="BT609" s="17"/>
      <c r="BU609" s="17"/>
      <c r="BV609" s="17"/>
      <c r="BW609" s="17"/>
      <c r="BX609" s="17"/>
      <c r="BY609" s="17"/>
      <c r="BZ609" s="17"/>
      <c r="CA609" s="17"/>
      <c r="CB609" s="17"/>
      <c r="CC609" s="17"/>
      <c r="CD609" s="17"/>
      <c r="CE609" s="17"/>
      <c r="CF609" s="17"/>
      <c r="CG609" s="17"/>
      <c r="CH609" s="17"/>
      <c r="CI609" s="17"/>
      <c r="CJ609" s="17"/>
      <c r="CK609" s="17"/>
      <c r="CL609" s="17"/>
    </row>
    <row r="610" spans="19:90" x14ac:dyDescent="0.25"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7"/>
      <c r="BL610" s="17"/>
      <c r="BM610" s="17"/>
      <c r="BN610" s="17"/>
      <c r="BO610" s="17"/>
      <c r="BP610" s="17"/>
      <c r="BQ610" s="17"/>
      <c r="BR610" s="17"/>
      <c r="BS610" s="17"/>
      <c r="BT610" s="17"/>
      <c r="BU610" s="17"/>
      <c r="BV610" s="17"/>
      <c r="BW610" s="17"/>
      <c r="BX610" s="17"/>
      <c r="BY610" s="17"/>
      <c r="BZ610" s="17"/>
      <c r="CA610" s="17"/>
      <c r="CB610" s="17"/>
      <c r="CC610" s="17"/>
      <c r="CD610" s="17"/>
      <c r="CE610" s="17"/>
      <c r="CF610" s="17"/>
      <c r="CG610" s="17"/>
      <c r="CH610" s="17"/>
      <c r="CI610" s="17"/>
      <c r="CJ610" s="17"/>
      <c r="CK610" s="17"/>
      <c r="CL610" s="17"/>
    </row>
    <row r="611" spans="19:90" x14ac:dyDescent="0.25"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</row>
    <row r="612" spans="19:90" x14ac:dyDescent="0.25"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</row>
    <row r="613" spans="19:90" x14ac:dyDescent="0.25"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R613" s="17"/>
      <c r="BS613" s="17"/>
      <c r="BT613" s="17"/>
      <c r="BU613" s="17"/>
      <c r="BV613" s="17"/>
      <c r="BW613" s="17"/>
      <c r="BX613" s="17"/>
      <c r="BY613" s="17"/>
      <c r="BZ613" s="17"/>
      <c r="CA613" s="17"/>
      <c r="CB613" s="17"/>
      <c r="CC613" s="17"/>
      <c r="CD613" s="17"/>
      <c r="CE613" s="17"/>
      <c r="CF613" s="17"/>
      <c r="CG613" s="17"/>
      <c r="CH613" s="17"/>
      <c r="CI613" s="17"/>
      <c r="CJ613" s="17"/>
      <c r="CK613" s="17"/>
      <c r="CL613" s="17"/>
    </row>
    <row r="614" spans="19:90" x14ac:dyDescent="0.25"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R614" s="17"/>
      <c r="BS614" s="17"/>
      <c r="BT614" s="17"/>
      <c r="BU614" s="17"/>
      <c r="BV614" s="17"/>
      <c r="BW614" s="17"/>
      <c r="BX614" s="17"/>
      <c r="BY614" s="17"/>
      <c r="BZ614" s="17"/>
      <c r="CA614" s="17"/>
      <c r="CB614" s="17"/>
      <c r="CC614" s="17"/>
      <c r="CD614" s="17"/>
      <c r="CE614" s="17"/>
      <c r="CF614" s="17"/>
      <c r="CG614" s="17"/>
      <c r="CH614" s="17"/>
      <c r="CI614" s="17"/>
      <c r="CJ614" s="17"/>
      <c r="CK614" s="17"/>
      <c r="CL614" s="17"/>
    </row>
    <row r="615" spans="19:90" x14ac:dyDescent="0.25"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R615" s="17"/>
      <c r="BS615" s="17"/>
      <c r="BT615" s="17"/>
      <c r="BU615" s="17"/>
      <c r="BV615" s="17"/>
      <c r="BW615" s="17"/>
      <c r="BX615" s="17"/>
      <c r="BY615" s="17"/>
      <c r="BZ615" s="17"/>
      <c r="CA615" s="17"/>
      <c r="CB615" s="17"/>
      <c r="CC615" s="17"/>
      <c r="CD615" s="17"/>
      <c r="CE615" s="17"/>
      <c r="CF615" s="17"/>
      <c r="CG615" s="17"/>
      <c r="CH615" s="17"/>
      <c r="CI615" s="17"/>
      <c r="CJ615" s="17"/>
      <c r="CK615" s="17"/>
      <c r="CL615" s="17"/>
    </row>
    <row r="616" spans="19:90" x14ac:dyDescent="0.25"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</row>
    <row r="617" spans="19:90" x14ac:dyDescent="0.25"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</row>
    <row r="618" spans="19:90" x14ac:dyDescent="0.25"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R618" s="17"/>
      <c r="BS618" s="17"/>
      <c r="BT618" s="17"/>
      <c r="BU618" s="17"/>
      <c r="BV618" s="17"/>
      <c r="BW618" s="17"/>
      <c r="BX618" s="17"/>
      <c r="BY618" s="17"/>
      <c r="BZ618" s="17"/>
      <c r="CA618" s="17"/>
      <c r="CB618" s="17"/>
      <c r="CC618" s="17"/>
      <c r="CD618" s="17"/>
      <c r="CE618" s="17"/>
      <c r="CF618" s="17"/>
      <c r="CG618" s="17"/>
      <c r="CH618" s="17"/>
      <c r="CI618" s="17"/>
      <c r="CJ618" s="17"/>
      <c r="CK618" s="17"/>
      <c r="CL618" s="17"/>
    </row>
    <row r="619" spans="19:90" x14ac:dyDescent="0.25"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R619" s="17"/>
      <c r="BS619" s="17"/>
      <c r="BT619" s="17"/>
      <c r="BU619" s="17"/>
      <c r="BV619" s="17"/>
      <c r="BW619" s="17"/>
      <c r="BX619" s="17"/>
      <c r="BY619" s="17"/>
      <c r="BZ619" s="17"/>
      <c r="CA619" s="17"/>
      <c r="CB619" s="17"/>
      <c r="CC619" s="17"/>
      <c r="CD619" s="17"/>
      <c r="CE619" s="17"/>
      <c r="CF619" s="17"/>
      <c r="CG619" s="17"/>
      <c r="CH619" s="17"/>
      <c r="CI619" s="17"/>
      <c r="CJ619" s="17"/>
      <c r="CK619" s="17"/>
      <c r="CL619" s="17"/>
    </row>
    <row r="620" spans="19:90" x14ac:dyDescent="0.25"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7"/>
      <c r="BL620" s="17"/>
      <c r="BM620" s="17"/>
      <c r="BN620" s="17"/>
      <c r="BO620" s="17"/>
      <c r="BP620" s="17"/>
      <c r="BQ620" s="17"/>
      <c r="BR620" s="17"/>
      <c r="BS620" s="17"/>
      <c r="BT620" s="17"/>
      <c r="BU620" s="17"/>
      <c r="BV620" s="17"/>
      <c r="BW620" s="17"/>
      <c r="BX620" s="17"/>
      <c r="BY620" s="17"/>
      <c r="BZ620" s="17"/>
      <c r="CA620" s="17"/>
      <c r="CB620" s="17"/>
      <c r="CC620" s="17"/>
      <c r="CD620" s="17"/>
      <c r="CE620" s="17"/>
      <c r="CF620" s="17"/>
      <c r="CG620" s="17"/>
      <c r="CH620" s="17"/>
      <c r="CI620" s="17"/>
      <c r="CJ620" s="17"/>
      <c r="CK620" s="17"/>
      <c r="CL620" s="17"/>
    </row>
    <row r="621" spans="19:90" x14ac:dyDescent="0.25"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</row>
    <row r="622" spans="19:90" x14ac:dyDescent="0.25"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</row>
    <row r="623" spans="19:90" x14ac:dyDescent="0.25"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7"/>
      <c r="BL623" s="17"/>
      <c r="BM623" s="17"/>
      <c r="BN623" s="17"/>
      <c r="BO623" s="17"/>
      <c r="BP623" s="17"/>
      <c r="BQ623" s="17"/>
      <c r="BR623" s="17"/>
      <c r="BS623" s="17"/>
      <c r="BT623" s="17"/>
      <c r="BU623" s="17"/>
      <c r="BV623" s="17"/>
      <c r="BW623" s="17"/>
      <c r="BX623" s="17"/>
      <c r="BY623" s="17"/>
      <c r="BZ623" s="17"/>
      <c r="CA623" s="17"/>
      <c r="CB623" s="17"/>
      <c r="CC623" s="17"/>
      <c r="CD623" s="17"/>
      <c r="CE623" s="17"/>
      <c r="CF623" s="17"/>
      <c r="CG623" s="17"/>
      <c r="CH623" s="17"/>
      <c r="CI623" s="17"/>
      <c r="CJ623" s="17"/>
      <c r="CK623" s="17"/>
      <c r="CL623" s="17"/>
    </row>
    <row r="624" spans="19:90" x14ac:dyDescent="0.25"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7"/>
      <c r="BL624" s="17"/>
      <c r="BM624" s="17"/>
      <c r="BN624" s="17"/>
      <c r="BO624" s="17"/>
      <c r="BP624" s="17"/>
      <c r="BQ624" s="17"/>
      <c r="BR624" s="17"/>
      <c r="BS624" s="17"/>
      <c r="BT624" s="17"/>
      <c r="BU624" s="17"/>
      <c r="BV624" s="17"/>
      <c r="BW624" s="17"/>
      <c r="BX624" s="17"/>
      <c r="BY624" s="17"/>
      <c r="BZ624" s="17"/>
      <c r="CA624" s="17"/>
      <c r="CB624" s="17"/>
      <c r="CC624" s="17"/>
      <c r="CD624" s="17"/>
      <c r="CE624" s="17"/>
      <c r="CF624" s="17"/>
      <c r="CG624" s="17"/>
      <c r="CH624" s="17"/>
      <c r="CI624" s="17"/>
      <c r="CJ624" s="17"/>
      <c r="CK624" s="17"/>
      <c r="CL624" s="17"/>
    </row>
    <row r="625" spans="19:90" x14ac:dyDescent="0.25"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7"/>
      <c r="BL625" s="17"/>
      <c r="BM625" s="17"/>
      <c r="BN625" s="17"/>
      <c r="BO625" s="17"/>
      <c r="BP625" s="17"/>
      <c r="BQ625" s="17"/>
      <c r="BR625" s="17"/>
      <c r="BS625" s="17"/>
      <c r="BT625" s="17"/>
      <c r="BU625" s="17"/>
      <c r="BV625" s="17"/>
      <c r="BW625" s="17"/>
      <c r="BX625" s="17"/>
      <c r="BY625" s="17"/>
      <c r="BZ625" s="17"/>
      <c r="CA625" s="17"/>
      <c r="CB625" s="17"/>
      <c r="CC625" s="17"/>
      <c r="CD625" s="17"/>
      <c r="CE625" s="17"/>
      <c r="CF625" s="17"/>
      <c r="CG625" s="17"/>
      <c r="CH625" s="17"/>
      <c r="CI625" s="17"/>
      <c r="CJ625" s="17"/>
      <c r="CK625" s="17"/>
      <c r="CL625" s="17"/>
    </row>
    <row r="626" spans="19:90" x14ac:dyDescent="0.25"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</row>
    <row r="627" spans="19:90" x14ac:dyDescent="0.25"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</row>
    <row r="628" spans="19:90" x14ac:dyDescent="0.25"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7"/>
      <c r="BL628" s="17"/>
      <c r="BM628" s="17"/>
      <c r="BN628" s="17"/>
      <c r="BO628" s="17"/>
      <c r="BP628" s="17"/>
      <c r="BQ628" s="17"/>
      <c r="BR628" s="17"/>
      <c r="BS628" s="17"/>
      <c r="BT628" s="17"/>
      <c r="BU628" s="17"/>
      <c r="BV628" s="17"/>
      <c r="BW628" s="17"/>
      <c r="BX628" s="17"/>
      <c r="BY628" s="17"/>
      <c r="BZ628" s="17"/>
      <c r="CA628" s="17"/>
      <c r="CB628" s="17"/>
      <c r="CC628" s="17"/>
      <c r="CD628" s="17"/>
      <c r="CE628" s="17"/>
      <c r="CF628" s="17"/>
      <c r="CG628" s="17"/>
      <c r="CH628" s="17"/>
      <c r="CI628" s="17"/>
      <c r="CJ628" s="17"/>
      <c r="CK628" s="17"/>
      <c r="CL628" s="17"/>
    </row>
    <row r="629" spans="19:90" x14ac:dyDescent="0.25"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7"/>
      <c r="BL629" s="17"/>
      <c r="BM629" s="17"/>
      <c r="BN629" s="17"/>
      <c r="BO629" s="17"/>
      <c r="BP629" s="17"/>
      <c r="BQ629" s="17"/>
      <c r="BR629" s="17"/>
      <c r="BS629" s="17"/>
      <c r="BT629" s="17"/>
      <c r="BU629" s="17"/>
      <c r="BV629" s="17"/>
      <c r="BW629" s="17"/>
      <c r="BX629" s="17"/>
      <c r="BY629" s="17"/>
      <c r="BZ629" s="17"/>
      <c r="CA629" s="17"/>
      <c r="CB629" s="17"/>
      <c r="CC629" s="17"/>
      <c r="CD629" s="17"/>
      <c r="CE629" s="17"/>
      <c r="CF629" s="17"/>
      <c r="CG629" s="17"/>
      <c r="CH629" s="17"/>
      <c r="CI629" s="17"/>
      <c r="CJ629" s="17"/>
      <c r="CK629" s="17"/>
      <c r="CL629" s="17"/>
    </row>
    <row r="630" spans="19:90" x14ac:dyDescent="0.25"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7"/>
      <c r="BM630" s="17"/>
      <c r="BN630" s="17"/>
      <c r="BO630" s="17"/>
      <c r="BP630" s="17"/>
      <c r="BQ630" s="17"/>
      <c r="BR630" s="17"/>
      <c r="BS630" s="17"/>
      <c r="BT630" s="17"/>
      <c r="BU630" s="17"/>
      <c r="BV630" s="17"/>
      <c r="BW630" s="17"/>
      <c r="BX630" s="17"/>
      <c r="BY630" s="17"/>
      <c r="BZ630" s="17"/>
      <c r="CA630" s="17"/>
      <c r="CB630" s="17"/>
      <c r="CC630" s="17"/>
      <c r="CD630" s="17"/>
      <c r="CE630" s="17"/>
      <c r="CF630" s="17"/>
      <c r="CG630" s="17"/>
      <c r="CH630" s="17"/>
      <c r="CI630" s="17"/>
      <c r="CJ630" s="17"/>
      <c r="CK630" s="17"/>
      <c r="CL630" s="17"/>
    </row>
    <row r="631" spans="19:90" x14ac:dyDescent="0.25"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</row>
    <row r="632" spans="19:90" x14ac:dyDescent="0.25"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/>
      <c r="BZ632" s="17"/>
      <c r="CA632" s="17"/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</row>
    <row r="633" spans="19:90" x14ac:dyDescent="0.25"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7"/>
      <c r="BL633" s="17"/>
      <c r="BM633" s="17"/>
      <c r="BN633" s="17"/>
      <c r="BO633" s="17"/>
      <c r="BP633" s="17"/>
      <c r="BQ633" s="17"/>
      <c r="BR633" s="17"/>
      <c r="BS633" s="17"/>
      <c r="BT633" s="17"/>
      <c r="BU633" s="17"/>
      <c r="BV633" s="17"/>
      <c r="BW633" s="17"/>
      <c r="BX633" s="17"/>
      <c r="BY633" s="17"/>
      <c r="BZ633" s="17"/>
      <c r="CA633" s="17"/>
      <c r="CB633" s="17"/>
      <c r="CC633" s="17"/>
      <c r="CD633" s="17"/>
      <c r="CE633" s="17"/>
      <c r="CF633" s="17"/>
      <c r="CG633" s="17"/>
      <c r="CH633" s="17"/>
      <c r="CI633" s="17"/>
      <c r="CJ633" s="17"/>
      <c r="CK633" s="17"/>
      <c r="CL633" s="17"/>
    </row>
    <row r="634" spans="19:90" x14ac:dyDescent="0.25"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7"/>
      <c r="BM634" s="17"/>
      <c r="BN634" s="17"/>
      <c r="BO634" s="17"/>
      <c r="BP634" s="17"/>
      <c r="BQ634" s="17"/>
      <c r="BR634" s="17"/>
      <c r="BS634" s="17"/>
      <c r="BT634" s="17"/>
      <c r="BU634" s="17"/>
      <c r="BV634" s="17"/>
      <c r="BW634" s="17"/>
      <c r="BX634" s="17"/>
      <c r="BY634" s="17"/>
      <c r="BZ634" s="17"/>
      <c r="CA634" s="17"/>
      <c r="CB634" s="17"/>
      <c r="CC634" s="17"/>
      <c r="CD634" s="17"/>
      <c r="CE634" s="17"/>
      <c r="CF634" s="17"/>
      <c r="CG634" s="17"/>
      <c r="CH634" s="17"/>
      <c r="CI634" s="17"/>
      <c r="CJ634" s="17"/>
      <c r="CK634" s="17"/>
      <c r="CL634" s="17"/>
    </row>
    <row r="635" spans="19:90" x14ac:dyDescent="0.25"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  <c r="BT635" s="17"/>
      <c r="BU635" s="17"/>
      <c r="BV635" s="17"/>
      <c r="BW635" s="17"/>
      <c r="BX635" s="17"/>
      <c r="BY635" s="17"/>
      <c r="BZ635" s="17"/>
      <c r="CA635" s="17"/>
      <c r="CB635" s="17"/>
      <c r="CC635" s="17"/>
      <c r="CD635" s="17"/>
      <c r="CE635" s="17"/>
      <c r="CF635" s="17"/>
      <c r="CG635" s="17"/>
      <c r="CH635" s="17"/>
      <c r="CI635" s="17"/>
      <c r="CJ635" s="17"/>
      <c r="CK635" s="17"/>
      <c r="CL635" s="17"/>
    </row>
    <row r="636" spans="19:90" x14ac:dyDescent="0.25"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/>
      <c r="BZ636" s="17"/>
      <c r="CA636" s="17"/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</row>
    <row r="637" spans="19:90" x14ac:dyDescent="0.25"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A637" s="17"/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</row>
    <row r="638" spans="19:90" x14ac:dyDescent="0.25"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7"/>
      <c r="BL638" s="17"/>
      <c r="BM638" s="17"/>
      <c r="BN638" s="17"/>
      <c r="BO638" s="17"/>
      <c r="BP638" s="17"/>
      <c r="BQ638" s="17"/>
      <c r="BR638" s="17"/>
      <c r="BS638" s="17"/>
      <c r="BT638" s="17"/>
      <c r="BU638" s="17"/>
      <c r="BV638" s="17"/>
      <c r="BW638" s="17"/>
      <c r="BX638" s="17"/>
      <c r="BY638" s="17"/>
      <c r="BZ638" s="17"/>
      <c r="CA638" s="17"/>
      <c r="CB638" s="17"/>
      <c r="CC638" s="17"/>
      <c r="CD638" s="17"/>
      <c r="CE638" s="17"/>
      <c r="CF638" s="17"/>
      <c r="CG638" s="17"/>
      <c r="CH638" s="17"/>
      <c r="CI638" s="17"/>
      <c r="CJ638" s="17"/>
      <c r="CK638" s="17"/>
      <c r="CL638" s="17"/>
    </row>
    <row r="639" spans="19:90" x14ac:dyDescent="0.25"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  <c r="BT639" s="17"/>
      <c r="BU639" s="17"/>
      <c r="BV639" s="17"/>
      <c r="BW639" s="17"/>
      <c r="BX639" s="17"/>
      <c r="BY639" s="17"/>
      <c r="BZ639" s="17"/>
      <c r="CA639" s="17"/>
      <c r="CB639" s="17"/>
      <c r="CC639" s="17"/>
      <c r="CD639" s="17"/>
      <c r="CE639" s="17"/>
      <c r="CF639" s="17"/>
      <c r="CG639" s="17"/>
      <c r="CH639" s="17"/>
      <c r="CI639" s="17"/>
      <c r="CJ639" s="17"/>
      <c r="CK639" s="17"/>
      <c r="CL639" s="17"/>
    </row>
    <row r="640" spans="19:90" x14ac:dyDescent="0.25"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  <c r="BK640" s="17"/>
      <c r="BL640" s="17"/>
      <c r="BM640" s="17"/>
      <c r="BN640" s="17"/>
      <c r="BO640" s="17"/>
      <c r="BP640" s="17"/>
      <c r="BQ640" s="17"/>
      <c r="BR640" s="17"/>
      <c r="BS640" s="17"/>
      <c r="BT640" s="17"/>
      <c r="BU640" s="17"/>
      <c r="BV640" s="17"/>
      <c r="BW640" s="17"/>
      <c r="BX640" s="17"/>
      <c r="BY640" s="17"/>
      <c r="BZ640" s="17"/>
      <c r="CA640" s="17"/>
      <c r="CB640" s="17"/>
      <c r="CC640" s="17"/>
      <c r="CD640" s="17"/>
      <c r="CE640" s="17"/>
      <c r="CF640" s="17"/>
      <c r="CG640" s="17"/>
      <c r="CH640" s="17"/>
      <c r="CI640" s="17"/>
      <c r="CJ640" s="17"/>
      <c r="CK640" s="17"/>
      <c r="CL640" s="17"/>
    </row>
    <row r="641" spans="19:90" x14ac:dyDescent="0.25"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7"/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</row>
    <row r="642" spans="19:90" x14ac:dyDescent="0.25"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</row>
    <row r="643" spans="19:90" x14ac:dyDescent="0.25"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7"/>
      <c r="BL643" s="17"/>
      <c r="BM643" s="17"/>
      <c r="BN643" s="17"/>
      <c r="BO643" s="17"/>
      <c r="BP643" s="17"/>
      <c r="BQ643" s="17"/>
      <c r="BR643" s="17"/>
      <c r="BS643" s="17"/>
      <c r="BT643" s="17"/>
      <c r="BU643" s="17"/>
      <c r="BV643" s="17"/>
      <c r="BW643" s="17"/>
      <c r="BX643" s="17"/>
      <c r="BY643" s="17"/>
      <c r="BZ643" s="17"/>
      <c r="CA643" s="17"/>
      <c r="CB643" s="17"/>
      <c r="CC643" s="17"/>
      <c r="CD643" s="17"/>
      <c r="CE643" s="17"/>
      <c r="CF643" s="17"/>
      <c r="CG643" s="17"/>
      <c r="CH643" s="17"/>
      <c r="CI643" s="17"/>
      <c r="CJ643" s="17"/>
      <c r="CK643" s="17"/>
      <c r="CL643" s="17"/>
    </row>
    <row r="644" spans="19:90" x14ac:dyDescent="0.25"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  <c r="BK644" s="17"/>
      <c r="BL644" s="17"/>
      <c r="BM644" s="17"/>
      <c r="BN644" s="17"/>
      <c r="BO644" s="17"/>
      <c r="BP644" s="17"/>
      <c r="BQ644" s="17"/>
      <c r="BR644" s="17"/>
      <c r="BS644" s="17"/>
      <c r="BT644" s="17"/>
      <c r="BU644" s="17"/>
      <c r="BV644" s="17"/>
      <c r="BW644" s="17"/>
      <c r="BX644" s="17"/>
      <c r="BY644" s="17"/>
      <c r="BZ644" s="17"/>
      <c r="CA644" s="17"/>
      <c r="CB644" s="17"/>
      <c r="CC644" s="17"/>
      <c r="CD644" s="17"/>
      <c r="CE644" s="17"/>
      <c r="CF644" s="17"/>
      <c r="CG644" s="17"/>
      <c r="CH644" s="17"/>
      <c r="CI644" s="17"/>
      <c r="CJ644" s="17"/>
      <c r="CK644" s="17"/>
      <c r="CL644" s="17"/>
    </row>
    <row r="645" spans="19:90" x14ac:dyDescent="0.25"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7"/>
      <c r="BL645" s="17"/>
      <c r="BM645" s="17"/>
      <c r="BN645" s="17"/>
      <c r="BO645" s="17"/>
      <c r="BP645" s="17"/>
      <c r="BQ645" s="17"/>
      <c r="BR645" s="17"/>
      <c r="BS645" s="17"/>
      <c r="BT645" s="17"/>
      <c r="BU645" s="17"/>
      <c r="BV645" s="17"/>
      <c r="BW645" s="17"/>
      <c r="BX645" s="17"/>
      <c r="BY645" s="17"/>
      <c r="BZ645" s="17"/>
      <c r="CA645" s="17"/>
      <c r="CB645" s="17"/>
      <c r="CC645" s="17"/>
      <c r="CD645" s="17"/>
      <c r="CE645" s="17"/>
      <c r="CF645" s="17"/>
      <c r="CG645" s="17"/>
      <c r="CH645" s="17"/>
      <c r="CI645" s="17"/>
      <c r="CJ645" s="17"/>
      <c r="CK645" s="17"/>
      <c r="CL645" s="17"/>
    </row>
    <row r="646" spans="19:90" x14ac:dyDescent="0.25"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/>
      <c r="BZ646" s="17"/>
      <c r="CA646" s="17"/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</row>
    <row r="647" spans="19:90" x14ac:dyDescent="0.25"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  <c r="CA647" s="17"/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</row>
    <row r="648" spans="19:90" x14ac:dyDescent="0.25"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R648" s="17"/>
      <c r="BS648" s="17"/>
      <c r="BT648" s="17"/>
      <c r="BU648" s="17"/>
      <c r="BV648" s="17"/>
      <c r="BW648" s="17"/>
      <c r="BX648" s="17"/>
      <c r="BY648" s="17"/>
      <c r="BZ648" s="17"/>
      <c r="CA648" s="17"/>
      <c r="CB648" s="17"/>
      <c r="CC648" s="17"/>
      <c r="CD648" s="17"/>
      <c r="CE648" s="17"/>
      <c r="CF648" s="17"/>
      <c r="CG648" s="17"/>
      <c r="CH648" s="17"/>
      <c r="CI648" s="17"/>
      <c r="CJ648" s="17"/>
      <c r="CK648" s="17"/>
      <c r="CL648" s="17"/>
    </row>
    <row r="649" spans="19:90" x14ac:dyDescent="0.25"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  <c r="BO649" s="17"/>
      <c r="BP649" s="17"/>
      <c r="BQ649" s="17"/>
      <c r="BR649" s="17"/>
      <c r="BS649" s="17"/>
      <c r="BT649" s="17"/>
      <c r="BU649" s="17"/>
      <c r="BV649" s="17"/>
      <c r="BW649" s="17"/>
      <c r="BX649" s="17"/>
      <c r="BY649" s="17"/>
      <c r="BZ649" s="17"/>
      <c r="CA649" s="17"/>
      <c r="CB649" s="17"/>
      <c r="CC649" s="17"/>
      <c r="CD649" s="17"/>
      <c r="CE649" s="17"/>
      <c r="CF649" s="17"/>
      <c r="CG649" s="17"/>
      <c r="CH649" s="17"/>
      <c r="CI649" s="17"/>
      <c r="CJ649" s="17"/>
      <c r="CK649" s="17"/>
      <c r="CL649" s="17"/>
    </row>
    <row r="650" spans="19:90" x14ac:dyDescent="0.25"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  <c r="BT650" s="17"/>
      <c r="BU650" s="17"/>
      <c r="BV650" s="17"/>
      <c r="BW650" s="17"/>
      <c r="BX650" s="17"/>
      <c r="BY650" s="17"/>
      <c r="BZ650" s="17"/>
      <c r="CA650" s="17"/>
      <c r="CB650" s="17"/>
      <c r="CC650" s="17"/>
      <c r="CD650" s="17"/>
      <c r="CE650" s="17"/>
      <c r="CF650" s="17"/>
      <c r="CG650" s="17"/>
      <c r="CH650" s="17"/>
      <c r="CI650" s="17"/>
      <c r="CJ650" s="17"/>
      <c r="CK650" s="17"/>
      <c r="CL650" s="17"/>
    </row>
    <row r="651" spans="19:90" x14ac:dyDescent="0.25"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  <c r="CA651" s="17"/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</row>
    <row r="652" spans="19:90" x14ac:dyDescent="0.25"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</row>
    <row r="653" spans="19:90" x14ac:dyDescent="0.25"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R653" s="17"/>
      <c r="BS653" s="17"/>
      <c r="BT653" s="17"/>
      <c r="BU653" s="17"/>
      <c r="BV653" s="17"/>
      <c r="BW653" s="17"/>
      <c r="BX653" s="17"/>
      <c r="BY653" s="17"/>
      <c r="BZ653" s="17"/>
      <c r="CA653" s="17"/>
      <c r="CB653" s="17"/>
      <c r="CC653" s="17"/>
      <c r="CD653" s="17"/>
      <c r="CE653" s="17"/>
      <c r="CF653" s="17"/>
      <c r="CG653" s="17"/>
      <c r="CH653" s="17"/>
      <c r="CI653" s="17"/>
      <c r="CJ653" s="17"/>
      <c r="CK653" s="17"/>
      <c r="CL653" s="17"/>
    </row>
    <row r="654" spans="19:90" x14ac:dyDescent="0.25"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17"/>
      <c r="BK654" s="17"/>
      <c r="BL654" s="17"/>
      <c r="BM654" s="17"/>
      <c r="BN654" s="17"/>
      <c r="BO654" s="17"/>
      <c r="BP654" s="17"/>
      <c r="BQ654" s="17"/>
      <c r="BR654" s="17"/>
      <c r="BS654" s="17"/>
      <c r="BT654" s="17"/>
      <c r="BU654" s="17"/>
      <c r="BV654" s="17"/>
      <c r="BW654" s="17"/>
      <c r="BX654" s="17"/>
      <c r="BY654" s="17"/>
      <c r="BZ654" s="17"/>
      <c r="CA654" s="17"/>
      <c r="CB654" s="17"/>
      <c r="CC654" s="17"/>
      <c r="CD654" s="17"/>
      <c r="CE654" s="17"/>
      <c r="CF654" s="17"/>
      <c r="CG654" s="17"/>
      <c r="CH654" s="17"/>
      <c r="CI654" s="17"/>
      <c r="CJ654" s="17"/>
      <c r="CK654" s="17"/>
      <c r="CL654" s="17"/>
    </row>
    <row r="655" spans="19:90" x14ac:dyDescent="0.25"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R655" s="17"/>
      <c r="BS655" s="17"/>
      <c r="BT655" s="17"/>
      <c r="BU655" s="17"/>
      <c r="BV655" s="17"/>
      <c r="BW655" s="17"/>
      <c r="BX655" s="17"/>
      <c r="BY655" s="17"/>
      <c r="BZ655" s="17"/>
      <c r="CA655" s="17"/>
      <c r="CB655" s="17"/>
      <c r="CC655" s="17"/>
      <c r="CD655" s="17"/>
      <c r="CE655" s="17"/>
      <c r="CF655" s="17"/>
      <c r="CG655" s="17"/>
      <c r="CH655" s="17"/>
      <c r="CI655" s="17"/>
      <c r="CJ655" s="17"/>
      <c r="CK655" s="17"/>
      <c r="CL655" s="17"/>
    </row>
    <row r="656" spans="19:90" x14ac:dyDescent="0.25"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A656" s="17"/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</row>
    <row r="657" spans="19:90" x14ac:dyDescent="0.25"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</row>
    <row r="658" spans="19:90" x14ac:dyDescent="0.25"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R658" s="17"/>
      <c r="BS658" s="17"/>
      <c r="BT658" s="17"/>
      <c r="BU658" s="17"/>
      <c r="BV658" s="17"/>
      <c r="BW658" s="17"/>
      <c r="BX658" s="17"/>
      <c r="BY658" s="17"/>
      <c r="BZ658" s="17"/>
      <c r="CA658" s="17"/>
      <c r="CB658" s="17"/>
      <c r="CC658" s="17"/>
      <c r="CD658" s="17"/>
      <c r="CE658" s="17"/>
      <c r="CF658" s="17"/>
      <c r="CG658" s="17"/>
      <c r="CH658" s="17"/>
      <c r="CI658" s="17"/>
      <c r="CJ658" s="17"/>
      <c r="CK658" s="17"/>
      <c r="CL658" s="17"/>
    </row>
    <row r="659" spans="19:90" x14ac:dyDescent="0.25"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  <c r="BO659" s="17"/>
      <c r="BP659" s="17"/>
      <c r="BQ659" s="17"/>
      <c r="BR659" s="17"/>
      <c r="BS659" s="17"/>
      <c r="BT659" s="17"/>
      <c r="BU659" s="17"/>
      <c r="BV659" s="17"/>
      <c r="BW659" s="17"/>
      <c r="BX659" s="17"/>
      <c r="BY659" s="17"/>
      <c r="BZ659" s="17"/>
      <c r="CA659" s="17"/>
      <c r="CB659" s="17"/>
      <c r="CC659" s="17"/>
      <c r="CD659" s="17"/>
      <c r="CE659" s="17"/>
      <c r="CF659" s="17"/>
      <c r="CG659" s="17"/>
      <c r="CH659" s="17"/>
      <c r="CI659" s="17"/>
      <c r="CJ659" s="17"/>
      <c r="CK659" s="17"/>
      <c r="CL659" s="17"/>
    </row>
    <row r="660" spans="19:90" x14ac:dyDescent="0.25"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  <c r="BI660" s="17"/>
      <c r="BJ660" s="17"/>
      <c r="BK660" s="17"/>
      <c r="BL660" s="17"/>
      <c r="BM660" s="17"/>
      <c r="BN660" s="17"/>
      <c r="BO660" s="17"/>
      <c r="BP660" s="17"/>
      <c r="BQ660" s="17"/>
      <c r="BR660" s="17"/>
      <c r="BS660" s="17"/>
      <c r="BT660" s="17"/>
      <c r="BU660" s="17"/>
      <c r="BV660" s="17"/>
      <c r="BW660" s="17"/>
      <c r="BX660" s="17"/>
      <c r="BY660" s="17"/>
      <c r="BZ660" s="17"/>
      <c r="CA660" s="17"/>
      <c r="CB660" s="17"/>
      <c r="CC660" s="17"/>
      <c r="CD660" s="17"/>
      <c r="CE660" s="17"/>
      <c r="CF660" s="17"/>
      <c r="CG660" s="17"/>
      <c r="CH660" s="17"/>
      <c r="CI660" s="17"/>
      <c r="CJ660" s="17"/>
      <c r="CK660" s="17"/>
      <c r="CL660" s="17"/>
    </row>
    <row r="661" spans="19:90" x14ac:dyDescent="0.25"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</row>
    <row r="662" spans="19:90" x14ac:dyDescent="0.25"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</row>
    <row r="663" spans="19:90" x14ac:dyDescent="0.25"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R663" s="17"/>
      <c r="BS663" s="17"/>
      <c r="BT663" s="17"/>
      <c r="BU663" s="17"/>
      <c r="BV663" s="17"/>
      <c r="BW663" s="17"/>
      <c r="BX663" s="17"/>
      <c r="BY663" s="17"/>
      <c r="BZ663" s="17"/>
      <c r="CA663" s="17"/>
      <c r="CB663" s="17"/>
      <c r="CC663" s="17"/>
      <c r="CD663" s="17"/>
      <c r="CE663" s="17"/>
      <c r="CF663" s="17"/>
      <c r="CG663" s="17"/>
      <c r="CH663" s="17"/>
      <c r="CI663" s="17"/>
      <c r="CJ663" s="17"/>
      <c r="CK663" s="17"/>
      <c r="CL663" s="17"/>
    </row>
    <row r="664" spans="19:90" x14ac:dyDescent="0.25"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  <c r="BI664" s="17"/>
      <c r="BJ664" s="17"/>
      <c r="BK664" s="17"/>
      <c r="BL664" s="17"/>
      <c r="BM664" s="17"/>
      <c r="BN664" s="17"/>
      <c r="BO664" s="17"/>
      <c r="BP664" s="17"/>
      <c r="BQ664" s="17"/>
      <c r="BR664" s="17"/>
      <c r="BS664" s="17"/>
      <c r="BT664" s="17"/>
      <c r="BU664" s="17"/>
      <c r="BV664" s="17"/>
      <c r="BW664" s="17"/>
      <c r="BX664" s="17"/>
      <c r="BY664" s="17"/>
      <c r="BZ664" s="17"/>
      <c r="CA664" s="17"/>
      <c r="CB664" s="17"/>
      <c r="CC664" s="17"/>
      <c r="CD664" s="17"/>
      <c r="CE664" s="17"/>
      <c r="CF664" s="17"/>
      <c r="CG664" s="17"/>
      <c r="CH664" s="17"/>
      <c r="CI664" s="17"/>
      <c r="CJ664" s="17"/>
      <c r="CK664" s="17"/>
      <c r="CL664" s="17"/>
    </row>
    <row r="665" spans="19:90" x14ac:dyDescent="0.25"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R665" s="17"/>
      <c r="BS665" s="17"/>
      <c r="BT665" s="17"/>
      <c r="BU665" s="17"/>
      <c r="BV665" s="17"/>
      <c r="BW665" s="17"/>
      <c r="BX665" s="17"/>
      <c r="BY665" s="17"/>
      <c r="BZ665" s="17"/>
      <c r="CA665" s="17"/>
      <c r="CB665" s="17"/>
      <c r="CC665" s="17"/>
      <c r="CD665" s="17"/>
      <c r="CE665" s="17"/>
      <c r="CF665" s="17"/>
      <c r="CG665" s="17"/>
      <c r="CH665" s="17"/>
      <c r="CI665" s="17"/>
      <c r="CJ665" s="17"/>
      <c r="CK665" s="17"/>
      <c r="CL665" s="17"/>
    </row>
    <row r="666" spans="19:90" x14ac:dyDescent="0.25"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</row>
    <row r="667" spans="19:90" x14ac:dyDescent="0.25"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</row>
    <row r="668" spans="19:90" x14ac:dyDescent="0.25"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  <c r="BT668" s="17"/>
      <c r="BU668" s="17"/>
      <c r="BV668" s="17"/>
      <c r="BW668" s="17"/>
      <c r="BX668" s="17"/>
      <c r="BY668" s="17"/>
      <c r="BZ668" s="17"/>
      <c r="CA668" s="17"/>
      <c r="CB668" s="17"/>
      <c r="CC668" s="17"/>
      <c r="CD668" s="17"/>
      <c r="CE668" s="17"/>
      <c r="CF668" s="17"/>
      <c r="CG668" s="17"/>
      <c r="CH668" s="17"/>
      <c r="CI668" s="17"/>
      <c r="CJ668" s="17"/>
      <c r="CK668" s="17"/>
      <c r="CL668" s="17"/>
    </row>
    <row r="669" spans="19:90" x14ac:dyDescent="0.25"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R669" s="17"/>
      <c r="BS669" s="17"/>
      <c r="BT669" s="17"/>
      <c r="BU669" s="17"/>
      <c r="BV669" s="17"/>
      <c r="BW669" s="17"/>
      <c r="BX669" s="17"/>
      <c r="BY669" s="17"/>
      <c r="BZ669" s="17"/>
      <c r="CA669" s="17"/>
      <c r="CB669" s="17"/>
      <c r="CC669" s="17"/>
      <c r="CD669" s="17"/>
      <c r="CE669" s="17"/>
      <c r="CF669" s="17"/>
      <c r="CG669" s="17"/>
      <c r="CH669" s="17"/>
      <c r="CI669" s="17"/>
      <c r="CJ669" s="17"/>
      <c r="CK669" s="17"/>
      <c r="CL669" s="17"/>
    </row>
    <row r="670" spans="19:90" x14ac:dyDescent="0.25"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R670" s="17"/>
      <c r="BS670" s="17"/>
      <c r="BT670" s="17"/>
      <c r="BU670" s="17"/>
      <c r="BV670" s="17"/>
      <c r="BW670" s="17"/>
      <c r="BX670" s="17"/>
      <c r="BY670" s="17"/>
      <c r="BZ670" s="17"/>
      <c r="CA670" s="17"/>
      <c r="CB670" s="17"/>
      <c r="CC670" s="17"/>
      <c r="CD670" s="17"/>
      <c r="CE670" s="17"/>
      <c r="CF670" s="17"/>
      <c r="CG670" s="17"/>
      <c r="CH670" s="17"/>
      <c r="CI670" s="17"/>
      <c r="CJ670" s="17"/>
      <c r="CK670" s="17"/>
      <c r="CL670" s="17"/>
    </row>
    <row r="671" spans="19:90" x14ac:dyDescent="0.25"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</row>
    <row r="672" spans="19:90" x14ac:dyDescent="0.25"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</row>
    <row r="673" spans="19:90" x14ac:dyDescent="0.25"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7"/>
      <c r="BE673" s="17"/>
      <c r="BF673" s="17"/>
      <c r="BG673" s="17"/>
      <c r="BH673" s="17"/>
      <c r="BI673" s="17"/>
      <c r="BJ673" s="17"/>
      <c r="BK673" s="17"/>
      <c r="BL673" s="17"/>
      <c r="BM673" s="17"/>
      <c r="BN673" s="17"/>
      <c r="BO673" s="17"/>
      <c r="BP673" s="17"/>
      <c r="BQ673" s="17"/>
      <c r="BR673" s="17"/>
      <c r="BS673" s="17"/>
      <c r="BT673" s="17"/>
      <c r="BU673" s="17"/>
      <c r="BV673" s="17"/>
      <c r="BW673" s="17"/>
      <c r="BX673" s="17"/>
      <c r="BY673" s="17"/>
      <c r="BZ673" s="17"/>
      <c r="CA673" s="17"/>
      <c r="CB673" s="17"/>
      <c r="CC673" s="17"/>
      <c r="CD673" s="17"/>
      <c r="CE673" s="17"/>
      <c r="CF673" s="17"/>
      <c r="CG673" s="17"/>
      <c r="CH673" s="17"/>
      <c r="CI673" s="17"/>
      <c r="CJ673" s="17"/>
      <c r="CK673" s="17"/>
      <c r="CL673" s="17"/>
    </row>
    <row r="674" spans="19:90" x14ac:dyDescent="0.25"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R674" s="17"/>
      <c r="BS674" s="17"/>
      <c r="BT674" s="17"/>
      <c r="BU674" s="17"/>
      <c r="BV674" s="17"/>
      <c r="BW674" s="17"/>
      <c r="BX674" s="17"/>
      <c r="BY674" s="17"/>
      <c r="BZ674" s="17"/>
      <c r="CA674" s="17"/>
      <c r="CB674" s="17"/>
      <c r="CC674" s="17"/>
      <c r="CD674" s="17"/>
      <c r="CE674" s="17"/>
      <c r="CF674" s="17"/>
      <c r="CG674" s="17"/>
      <c r="CH674" s="17"/>
      <c r="CI674" s="17"/>
      <c r="CJ674" s="17"/>
      <c r="CK674" s="17"/>
      <c r="CL674" s="17"/>
    </row>
    <row r="675" spans="19:90" x14ac:dyDescent="0.25"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  <c r="BO675" s="17"/>
      <c r="BP675" s="17"/>
      <c r="BQ675" s="17"/>
      <c r="BR675" s="17"/>
      <c r="BS675" s="17"/>
      <c r="BT675" s="17"/>
      <c r="BU675" s="17"/>
      <c r="BV675" s="17"/>
      <c r="BW675" s="17"/>
      <c r="BX675" s="17"/>
      <c r="BY675" s="17"/>
      <c r="BZ675" s="17"/>
      <c r="CA675" s="17"/>
      <c r="CB675" s="17"/>
      <c r="CC675" s="17"/>
      <c r="CD675" s="17"/>
      <c r="CE675" s="17"/>
      <c r="CF675" s="17"/>
      <c r="CG675" s="17"/>
      <c r="CH675" s="17"/>
      <c r="CI675" s="17"/>
      <c r="CJ675" s="17"/>
      <c r="CK675" s="17"/>
      <c r="CL675" s="17"/>
    </row>
    <row r="676" spans="19:90" x14ac:dyDescent="0.25"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</row>
    <row r="677" spans="19:90" x14ac:dyDescent="0.25"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</row>
    <row r="678" spans="19:90" x14ac:dyDescent="0.25"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7"/>
      <c r="BE678" s="17"/>
      <c r="BF678" s="17"/>
      <c r="BG678" s="17"/>
      <c r="BH678" s="17"/>
      <c r="BI678" s="17"/>
      <c r="BJ678" s="17"/>
      <c r="BK678" s="17"/>
      <c r="BL678" s="17"/>
      <c r="BM678" s="17"/>
      <c r="BN678" s="17"/>
      <c r="BO678" s="17"/>
      <c r="BP678" s="17"/>
      <c r="BQ678" s="17"/>
      <c r="BR678" s="17"/>
      <c r="BS678" s="17"/>
      <c r="BT678" s="17"/>
      <c r="BU678" s="17"/>
      <c r="BV678" s="17"/>
      <c r="BW678" s="17"/>
      <c r="BX678" s="17"/>
      <c r="BY678" s="17"/>
      <c r="BZ678" s="17"/>
      <c r="CA678" s="17"/>
      <c r="CB678" s="17"/>
      <c r="CC678" s="17"/>
      <c r="CD678" s="17"/>
      <c r="CE678" s="17"/>
      <c r="CF678" s="17"/>
      <c r="CG678" s="17"/>
      <c r="CH678" s="17"/>
      <c r="CI678" s="17"/>
      <c r="CJ678" s="17"/>
      <c r="CK678" s="17"/>
      <c r="CL678" s="17"/>
    </row>
    <row r="679" spans="19:90" x14ac:dyDescent="0.25"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  <c r="BI679" s="17"/>
      <c r="BJ679" s="17"/>
      <c r="BK679" s="17"/>
      <c r="BL679" s="17"/>
      <c r="BM679" s="17"/>
      <c r="BN679" s="17"/>
      <c r="BO679" s="17"/>
      <c r="BP679" s="17"/>
      <c r="BQ679" s="17"/>
      <c r="BR679" s="17"/>
      <c r="BS679" s="17"/>
      <c r="BT679" s="17"/>
      <c r="BU679" s="17"/>
      <c r="BV679" s="17"/>
      <c r="BW679" s="17"/>
      <c r="BX679" s="17"/>
      <c r="BY679" s="17"/>
      <c r="BZ679" s="17"/>
      <c r="CA679" s="17"/>
      <c r="CB679" s="17"/>
      <c r="CC679" s="17"/>
      <c r="CD679" s="17"/>
      <c r="CE679" s="17"/>
      <c r="CF679" s="17"/>
      <c r="CG679" s="17"/>
      <c r="CH679" s="17"/>
      <c r="CI679" s="17"/>
      <c r="CJ679" s="17"/>
      <c r="CK679" s="17"/>
      <c r="CL679" s="17"/>
    </row>
    <row r="680" spans="19:90" x14ac:dyDescent="0.25"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  <c r="BI680" s="17"/>
      <c r="BJ680" s="17"/>
      <c r="BK680" s="17"/>
      <c r="BL680" s="17"/>
      <c r="BM680" s="17"/>
      <c r="BN680" s="17"/>
      <c r="BO680" s="17"/>
      <c r="BP680" s="17"/>
      <c r="BQ680" s="17"/>
      <c r="BR680" s="17"/>
      <c r="BS680" s="17"/>
      <c r="BT680" s="17"/>
      <c r="BU680" s="17"/>
      <c r="BV680" s="17"/>
      <c r="BW680" s="17"/>
      <c r="BX680" s="17"/>
      <c r="BY680" s="17"/>
      <c r="BZ680" s="17"/>
      <c r="CA680" s="17"/>
      <c r="CB680" s="17"/>
      <c r="CC680" s="17"/>
      <c r="CD680" s="17"/>
      <c r="CE680" s="17"/>
      <c r="CF680" s="17"/>
      <c r="CG680" s="17"/>
      <c r="CH680" s="17"/>
      <c r="CI680" s="17"/>
      <c r="CJ680" s="17"/>
      <c r="CK680" s="17"/>
      <c r="CL680" s="17"/>
    </row>
    <row r="681" spans="19:90" x14ac:dyDescent="0.25"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</row>
    <row r="682" spans="19:90" x14ac:dyDescent="0.25"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A682" s="17"/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</row>
    <row r="683" spans="19:90" x14ac:dyDescent="0.25"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R683" s="17"/>
      <c r="BS683" s="17"/>
      <c r="BT683" s="17"/>
      <c r="BU683" s="17"/>
      <c r="BV683" s="17"/>
      <c r="BW683" s="17"/>
      <c r="BX683" s="17"/>
      <c r="BY683" s="17"/>
      <c r="BZ683" s="17"/>
      <c r="CA683" s="17"/>
      <c r="CB683" s="17"/>
      <c r="CC683" s="17"/>
      <c r="CD683" s="17"/>
      <c r="CE683" s="17"/>
      <c r="CF683" s="17"/>
      <c r="CG683" s="17"/>
      <c r="CH683" s="17"/>
      <c r="CI683" s="17"/>
      <c r="CJ683" s="17"/>
      <c r="CK683" s="17"/>
      <c r="CL683" s="17"/>
    </row>
    <row r="684" spans="19:90" x14ac:dyDescent="0.25"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  <c r="BI684" s="17"/>
      <c r="BJ684" s="17"/>
      <c r="BK684" s="17"/>
      <c r="BL684" s="17"/>
      <c r="BM684" s="17"/>
      <c r="BN684" s="17"/>
      <c r="BO684" s="17"/>
      <c r="BP684" s="17"/>
      <c r="BQ684" s="17"/>
      <c r="BR684" s="17"/>
      <c r="BS684" s="17"/>
      <c r="BT684" s="17"/>
      <c r="BU684" s="17"/>
      <c r="BV684" s="17"/>
      <c r="BW684" s="17"/>
      <c r="BX684" s="17"/>
      <c r="BY684" s="17"/>
      <c r="BZ684" s="17"/>
      <c r="CA684" s="17"/>
      <c r="CB684" s="17"/>
      <c r="CC684" s="17"/>
      <c r="CD684" s="17"/>
      <c r="CE684" s="17"/>
      <c r="CF684" s="17"/>
      <c r="CG684" s="17"/>
      <c r="CH684" s="17"/>
      <c r="CI684" s="17"/>
      <c r="CJ684" s="17"/>
      <c r="CK684" s="17"/>
      <c r="CL684" s="17"/>
    </row>
    <row r="685" spans="19:90" x14ac:dyDescent="0.25"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R685" s="17"/>
      <c r="BS685" s="17"/>
      <c r="BT685" s="17"/>
      <c r="BU685" s="17"/>
      <c r="BV685" s="17"/>
      <c r="BW685" s="17"/>
      <c r="BX685" s="17"/>
      <c r="BY685" s="17"/>
      <c r="BZ685" s="17"/>
      <c r="CA685" s="17"/>
      <c r="CB685" s="17"/>
      <c r="CC685" s="17"/>
      <c r="CD685" s="17"/>
      <c r="CE685" s="17"/>
      <c r="CF685" s="17"/>
      <c r="CG685" s="17"/>
      <c r="CH685" s="17"/>
      <c r="CI685" s="17"/>
      <c r="CJ685" s="17"/>
      <c r="CK685" s="17"/>
      <c r="CL685" s="17"/>
    </row>
    <row r="686" spans="19:90" x14ac:dyDescent="0.25"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A686" s="17"/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</row>
    <row r="687" spans="19:90" x14ac:dyDescent="0.25"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</row>
    <row r="688" spans="19:90" x14ac:dyDescent="0.25"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  <c r="BH688" s="17"/>
      <c r="BI688" s="17"/>
      <c r="BJ688" s="17"/>
      <c r="BK688" s="17"/>
      <c r="BL688" s="17"/>
      <c r="BM688" s="17"/>
      <c r="BN688" s="17"/>
      <c r="BO688" s="17"/>
      <c r="BP688" s="17"/>
      <c r="BQ688" s="17"/>
      <c r="BR688" s="17"/>
      <c r="BS688" s="17"/>
      <c r="BT688" s="17"/>
      <c r="BU688" s="17"/>
      <c r="BV688" s="17"/>
      <c r="BW688" s="17"/>
      <c r="BX688" s="17"/>
      <c r="BY688" s="17"/>
      <c r="BZ688" s="17"/>
      <c r="CA688" s="17"/>
      <c r="CB688" s="17"/>
      <c r="CC688" s="17"/>
      <c r="CD688" s="17"/>
      <c r="CE688" s="17"/>
      <c r="CF688" s="17"/>
      <c r="CG688" s="17"/>
      <c r="CH688" s="17"/>
      <c r="CI688" s="17"/>
      <c r="CJ688" s="17"/>
      <c r="CK688" s="17"/>
      <c r="CL688" s="17"/>
    </row>
    <row r="689" spans="19:90" x14ac:dyDescent="0.25"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R689" s="17"/>
      <c r="BS689" s="17"/>
      <c r="BT689" s="17"/>
      <c r="BU689" s="17"/>
      <c r="BV689" s="17"/>
      <c r="BW689" s="17"/>
      <c r="BX689" s="17"/>
      <c r="BY689" s="17"/>
      <c r="BZ689" s="17"/>
      <c r="CA689" s="17"/>
      <c r="CB689" s="17"/>
      <c r="CC689" s="17"/>
      <c r="CD689" s="17"/>
      <c r="CE689" s="17"/>
      <c r="CF689" s="17"/>
      <c r="CG689" s="17"/>
      <c r="CH689" s="17"/>
      <c r="CI689" s="17"/>
      <c r="CJ689" s="17"/>
      <c r="CK689" s="17"/>
      <c r="CL689" s="17"/>
    </row>
    <row r="690" spans="19:90" x14ac:dyDescent="0.25"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R690" s="17"/>
      <c r="BS690" s="17"/>
      <c r="BT690" s="17"/>
      <c r="BU690" s="17"/>
      <c r="BV690" s="17"/>
      <c r="BW690" s="17"/>
      <c r="BX690" s="17"/>
      <c r="BY690" s="17"/>
      <c r="BZ690" s="17"/>
      <c r="CA690" s="17"/>
      <c r="CB690" s="17"/>
      <c r="CC690" s="17"/>
      <c r="CD690" s="17"/>
      <c r="CE690" s="17"/>
      <c r="CF690" s="17"/>
      <c r="CG690" s="17"/>
      <c r="CH690" s="17"/>
      <c r="CI690" s="17"/>
      <c r="CJ690" s="17"/>
      <c r="CK690" s="17"/>
      <c r="CL690" s="17"/>
    </row>
    <row r="691" spans="19:90" x14ac:dyDescent="0.25"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A691" s="17"/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</row>
    <row r="692" spans="19:90" x14ac:dyDescent="0.25"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</row>
    <row r="693" spans="19:90" x14ac:dyDescent="0.25"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  <c r="BO693" s="17"/>
      <c r="BP693" s="17"/>
      <c r="BQ693" s="17"/>
      <c r="BR693" s="17"/>
      <c r="BS693" s="17"/>
      <c r="BT693" s="17"/>
      <c r="BU693" s="17"/>
      <c r="BV693" s="17"/>
      <c r="BW693" s="17"/>
      <c r="BX693" s="17"/>
      <c r="BY693" s="17"/>
      <c r="BZ693" s="17"/>
      <c r="CA693" s="17"/>
      <c r="CB693" s="17"/>
      <c r="CC693" s="17"/>
      <c r="CD693" s="17"/>
      <c r="CE693" s="17"/>
      <c r="CF693" s="17"/>
      <c r="CG693" s="17"/>
      <c r="CH693" s="17"/>
      <c r="CI693" s="17"/>
      <c r="CJ693" s="17"/>
      <c r="CK693" s="17"/>
      <c r="CL693" s="17"/>
    </row>
    <row r="694" spans="19:90" x14ac:dyDescent="0.25"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7"/>
      <c r="BI694" s="17"/>
      <c r="BJ694" s="17"/>
      <c r="BK694" s="17"/>
      <c r="BL694" s="17"/>
      <c r="BM694" s="17"/>
      <c r="BN694" s="17"/>
      <c r="BO694" s="17"/>
      <c r="BP694" s="17"/>
      <c r="BQ694" s="17"/>
      <c r="BR694" s="17"/>
      <c r="BS694" s="17"/>
      <c r="BT694" s="17"/>
      <c r="BU694" s="17"/>
      <c r="BV694" s="17"/>
      <c r="BW694" s="17"/>
      <c r="BX694" s="17"/>
      <c r="BY694" s="17"/>
      <c r="BZ694" s="17"/>
      <c r="CA694" s="17"/>
      <c r="CB694" s="17"/>
      <c r="CC694" s="17"/>
      <c r="CD694" s="17"/>
      <c r="CE694" s="17"/>
      <c r="CF694" s="17"/>
      <c r="CG694" s="17"/>
      <c r="CH694" s="17"/>
      <c r="CI694" s="17"/>
      <c r="CJ694" s="17"/>
      <c r="CK694" s="17"/>
      <c r="CL694" s="17"/>
    </row>
    <row r="695" spans="19:90" x14ac:dyDescent="0.25"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7"/>
      <c r="BE695" s="17"/>
      <c r="BF695" s="17"/>
      <c r="BG695" s="17"/>
      <c r="BH695" s="17"/>
      <c r="BI695" s="17"/>
      <c r="BJ695" s="17"/>
      <c r="BK695" s="17"/>
      <c r="BL695" s="17"/>
      <c r="BM695" s="17"/>
      <c r="BN695" s="17"/>
      <c r="BO695" s="17"/>
      <c r="BP695" s="17"/>
      <c r="BQ695" s="17"/>
      <c r="BR695" s="17"/>
      <c r="BS695" s="17"/>
      <c r="BT695" s="17"/>
      <c r="BU695" s="17"/>
      <c r="BV695" s="17"/>
      <c r="BW695" s="17"/>
      <c r="BX695" s="17"/>
      <c r="BY695" s="17"/>
      <c r="BZ695" s="17"/>
      <c r="CA695" s="17"/>
      <c r="CB695" s="17"/>
      <c r="CC695" s="17"/>
      <c r="CD695" s="17"/>
      <c r="CE695" s="17"/>
      <c r="CF695" s="17"/>
      <c r="CG695" s="17"/>
      <c r="CH695" s="17"/>
      <c r="CI695" s="17"/>
      <c r="CJ695" s="17"/>
      <c r="CK695" s="17"/>
      <c r="CL695" s="17"/>
    </row>
    <row r="696" spans="19:90" x14ac:dyDescent="0.25"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/>
      <c r="CF696" s="17"/>
      <c r="CG696" s="17"/>
      <c r="CH696" s="17"/>
      <c r="CI696" s="17"/>
      <c r="CJ696" s="17"/>
      <c r="CK696" s="17"/>
      <c r="CL696" s="17"/>
    </row>
    <row r="697" spans="19:90" x14ac:dyDescent="0.25"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/>
      <c r="CF697" s="17"/>
      <c r="CG697" s="17"/>
      <c r="CH697" s="17"/>
      <c r="CI697" s="17"/>
      <c r="CJ697" s="17"/>
      <c r="CK697" s="17"/>
      <c r="CL697" s="17"/>
    </row>
    <row r="698" spans="19:90" x14ac:dyDescent="0.25"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  <c r="BH698" s="17"/>
      <c r="BI698" s="17"/>
      <c r="BJ698" s="17"/>
      <c r="BK698" s="17"/>
      <c r="BL698" s="17"/>
      <c r="BM698" s="17"/>
      <c r="BN698" s="17"/>
      <c r="BO698" s="17"/>
      <c r="BP698" s="17"/>
      <c r="BQ698" s="17"/>
      <c r="BR698" s="17"/>
      <c r="BS698" s="17"/>
      <c r="BT698" s="17"/>
      <c r="BU698" s="17"/>
      <c r="BV698" s="17"/>
      <c r="BW698" s="17"/>
      <c r="BX698" s="17"/>
      <c r="BY698" s="17"/>
      <c r="BZ698" s="17"/>
      <c r="CA698" s="17"/>
      <c r="CB698" s="17"/>
      <c r="CC698" s="17"/>
      <c r="CD698" s="17"/>
      <c r="CE698" s="17"/>
      <c r="CF698" s="17"/>
      <c r="CG698" s="17"/>
      <c r="CH698" s="17"/>
      <c r="CI698" s="17"/>
      <c r="CJ698" s="17"/>
      <c r="CK698" s="17"/>
      <c r="CL698" s="17"/>
    </row>
    <row r="699" spans="19:90" x14ac:dyDescent="0.25"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  <c r="BF699" s="17"/>
      <c r="BG699" s="17"/>
      <c r="BH699" s="17"/>
      <c r="BI699" s="17"/>
      <c r="BJ699" s="17"/>
      <c r="BK699" s="17"/>
      <c r="BL699" s="17"/>
      <c r="BM699" s="17"/>
      <c r="BN699" s="17"/>
      <c r="BO699" s="17"/>
      <c r="BP699" s="17"/>
      <c r="BQ699" s="17"/>
      <c r="BR699" s="17"/>
      <c r="BS699" s="17"/>
      <c r="BT699" s="17"/>
      <c r="BU699" s="17"/>
      <c r="BV699" s="17"/>
      <c r="BW699" s="17"/>
      <c r="BX699" s="17"/>
      <c r="BY699" s="17"/>
      <c r="BZ699" s="17"/>
      <c r="CA699" s="17"/>
      <c r="CB699" s="17"/>
      <c r="CC699" s="17"/>
      <c r="CD699" s="17"/>
      <c r="CE699" s="17"/>
      <c r="CF699" s="17"/>
      <c r="CG699" s="17"/>
      <c r="CH699" s="17"/>
      <c r="CI699" s="17"/>
      <c r="CJ699" s="17"/>
      <c r="CK699" s="17"/>
      <c r="CL699" s="17"/>
    </row>
    <row r="700" spans="19:90" x14ac:dyDescent="0.25"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R700" s="17"/>
      <c r="BS700" s="17"/>
      <c r="BT700" s="17"/>
      <c r="BU700" s="17"/>
      <c r="BV700" s="17"/>
      <c r="BW700" s="17"/>
      <c r="BX700" s="17"/>
      <c r="BY700" s="17"/>
      <c r="BZ700" s="17"/>
      <c r="CA700" s="17"/>
      <c r="CB700" s="17"/>
      <c r="CC700" s="17"/>
      <c r="CD700" s="17"/>
      <c r="CE700" s="17"/>
      <c r="CF700" s="17"/>
      <c r="CG700" s="17"/>
      <c r="CH700" s="17"/>
      <c r="CI700" s="17"/>
      <c r="CJ700" s="17"/>
      <c r="CK700" s="17"/>
      <c r="CL700" s="17"/>
    </row>
    <row r="701" spans="19:90" x14ac:dyDescent="0.25"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/>
      <c r="CF701" s="17"/>
      <c r="CG701" s="17"/>
      <c r="CH701" s="17"/>
      <c r="CI701" s="17"/>
      <c r="CJ701" s="17"/>
      <c r="CK701" s="17"/>
      <c r="CL701" s="17"/>
    </row>
    <row r="702" spans="19:90" x14ac:dyDescent="0.25"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/>
      <c r="CF702" s="17"/>
      <c r="CG702" s="17"/>
      <c r="CH702" s="17"/>
      <c r="CI702" s="17"/>
      <c r="CJ702" s="17"/>
      <c r="CK702" s="17"/>
      <c r="CL702" s="17"/>
    </row>
    <row r="703" spans="19:90" x14ac:dyDescent="0.25"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R703" s="17"/>
      <c r="BS703" s="17"/>
      <c r="BT703" s="17"/>
      <c r="BU703" s="17"/>
      <c r="BV703" s="17"/>
      <c r="BW703" s="17"/>
      <c r="BX703" s="17"/>
      <c r="BY703" s="17"/>
      <c r="BZ703" s="17"/>
      <c r="CA703" s="17"/>
      <c r="CB703" s="17"/>
      <c r="CC703" s="17"/>
      <c r="CD703" s="17"/>
      <c r="CE703" s="17"/>
      <c r="CF703" s="17"/>
      <c r="CG703" s="17"/>
      <c r="CH703" s="17"/>
      <c r="CI703" s="17"/>
      <c r="CJ703" s="17"/>
      <c r="CK703" s="17"/>
      <c r="CL703" s="17"/>
    </row>
    <row r="704" spans="19:90" x14ac:dyDescent="0.25"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7"/>
      <c r="BE704" s="17"/>
      <c r="BF704" s="17"/>
      <c r="BG704" s="17"/>
      <c r="BH704" s="17"/>
      <c r="BI704" s="17"/>
      <c r="BJ704" s="17"/>
      <c r="BK704" s="17"/>
      <c r="BL704" s="17"/>
      <c r="BM704" s="17"/>
      <c r="BN704" s="17"/>
      <c r="BO704" s="17"/>
      <c r="BP704" s="17"/>
      <c r="BQ704" s="17"/>
      <c r="BR704" s="17"/>
      <c r="BS704" s="17"/>
      <c r="BT704" s="17"/>
      <c r="BU704" s="17"/>
      <c r="BV704" s="17"/>
      <c r="BW704" s="17"/>
      <c r="BX704" s="17"/>
      <c r="BY704" s="17"/>
      <c r="BZ704" s="17"/>
      <c r="CA704" s="17"/>
      <c r="CB704" s="17"/>
      <c r="CC704" s="17"/>
      <c r="CD704" s="17"/>
      <c r="CE704" s="17"/>
      <c r="CF704" s="17"/>
      <c r="CG704" s="17"/>
      <c r="CH704" s="17"/>
      <c r="CI704" s="17"/>
      <c r="CJ704" s="17"/>
      <c r="CK704" s="17"/>
      <c r="CL704" s="17"/>
    </row>
    <row r="705" spans="19:90" x14ac:dyDescent="0.25"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  <c r="BO705" s="17"/>
      <c r="BP705" s="17"/>
      <c r="BQ705" s="17"/>
      <c r="BR705" s="17"/>
      <c r="BS705" s="17"/>
      <c r="BT705" s="17"/>
      <c r="BU705" s="17"/>
      <c r="BV705" s="17"/>
      <c r="BW705" s="17"/>
      <c r="BX705" s="17"/>
      <c r="BY705" s="17"/>
      <c r="BZ705" s="17"/>
      <c r="CA705" s="17"/>
      <c r="CB705" s="17"/>
      <c r="CC705" s="17"/>
      <c r="CD705" s="17"/>
      <c r="CE705" s="17"/>
      <c r="CF705" s="17"/>
      <c r="CG705" s="17"/>
      <c r="CH705" s="17"/>
      <c r="CI705" s="17"/>
      <c r="CJ705" s="17"/>
      <c r="CK705" s="17"/>
      <c r="CL705" s="17"/>
    </row>
    <row r="706" spans="19:90" x14ac:dyDescent="0.25"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/>
      <c r="CF706" s="17"/>
      <c r="CG706" s="17"/>
      <c r="CH706" s="17"/>
      <c r="CI706" s="17"/>
      <c r="CJ706" s="17"/>
      <c r="CK706" s="17"/>
      <c r="CL706" s="17"/>
    </row>
    <row r="707" spans="19:90" x14ac:dyDescent="0.25"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/>
      <c r="CF707" s="17"/>
      <c r="CG707" s="17"/>
      <c r="CH707" s="17"/>
      <c r="CI707" s="17"/>
      <c r="CJ707" s="17"/>
      <c r="CK707" s="17"/>
      <c r="CL707" s="17"/>
    </row>
    <row r="708" spans="19:90" x14ac:dyDescent="0.25"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R708" s="17"/>
      <c r="BS708" s="17"/>
      <c r="BT708" s="17"/>
      <c r="BU708" s="17"/>
      <c r="BV708" s="17"/>
      <c r="BW708" s="17"/>
      <c r="BX708" s="17"/>
      <c r="BY708" s="17"/>
      <c r="BZ708" s="17"/>
      <c r="CA708" s="17"/>
      <c r="CB708" s="17"/>
      <c r="CC708" s="17"/>
      <c r="CD708" s="17"/>
      <c r="CE708" s="17"/>
      <c r="CF708" s="17"/>
      <c r="CG708" s="17"/>
      <c r="CH708" s="17"/>
      <c r="CI708" s="17"/>
      <c r="CJ708" s="17"/>
      <c r="CK708" s="17"/>
      <c r="CL708" s="17"/>
    </row>
    <row r="709" spans="19:90" x14ac:dyDescent="0.25"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  <c r="BT709" s="17"/>
      <c r="BU709" s="17"/>
      <c r="BV709" s="17"/>
      <c r="BW709" s="17"/>
      <c r="BX709" s="17"/>
      <c r="BY709" s="17"/>
      <c r="BZ709" s="17"/>
      <c r="CA709" s="17"/>
      <c r="CB709" s="17"/>
      <c r="CC709" s="17"/>
      <c r="CD709" s="17"/>
      <c r="CE709" s="17"/>
      <c r="CF709" s="17"/>
      <c r="CG709" s="17"/>
      <c r="CH709" s="17"/>
      <c r="CI709" s="17"/>
      <c r="CJ709" s="17"/>
      <c r="CK709" s="17"/>
      <c r="CL709" s="17"/>
    </row>
    <row r="710" spans="19:90" x14ac:dyDescent="0.25"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  <c r="BI710" s="17"/>
      <c r="BJ710" s="17"/>
      <c r="BK710" s="17"/>
      <c r="BL710" s="17"/>
      <c r="BM710" s="17"/>
      <c r="BN710" s="17"/>
      <c r="BO710" s="17"/>
      <c r="BP710" s="17"/>
      <c r="BQ710" s="17"/>
      <c r="BR710" s="17"/>
      <c r="BS710" s="17"/>
      <c r="BT710" s="17"/>
      <c r="BU710" s="17"/>
      <c r="BV710" s="17"/>
      <c r="BW710" s="17"/>
      <c r="BX710" s="17"/>
      <c r="BY710" s="17"/>
      <c r="BZ710" s="17"/>
      <c r="CA710" s="17"/>
      <c r="CB710" s="17"/>
      <c r="CC710" s="17"/>
      <c r="CD710" s="17"/>
      <c r="CE710" s="17"/>
      <c r="CF710" s="17"/>
      <c r="CG710" s="17"/>
      <c r="CH710" s="17"/>
      <c r="CI710" s="17"/>
      <c r="CJ710" s="17"/>
      <c r="CK710" s="17"/>
      <c r="CL710" s="17"/>
    </row>
    <row r="711" spans="19:90" x14ac:dyDescent="0.25"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/>
      <c r="CF711" s="17"/>
      <c r="CG711" s="17"/>
      <c r="CH711" s="17"/>
      <c r="CI711" s="17"/>
      <c r="CJ711" s="17"/>
      <c r="CK711" s="17"/>
      <c r="CL711" s="17"/>
    </row>
    <row r="712" spans="19:90" x14ac:dyDescent="0.25"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/>
      <c r="CF712" s="17"/>
      <c r="CG712" s="17"/>
      <c r="CH712" s="17"/>
      <c r="CI712" s="17"/>
      <c r="CJ712" s="17"/>
      <c r="CK712" s="17"/>
      <c r="CL712" s="17"/>
    </row>
    <row r="713" spans="19:90" x14ac:dyDescent="0.25"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R713" s="17"/>
      <c r="BS713" s="17"/>
      <c r="BT713" s="17"/>
      <c r="BU713" s="17"/>
      <c r="BV713" s="17"/>
      <c r="BW713" s="17"/>
      <c r="BX713" s="17"/>
      <c r="BY713" s="17"/>
      <c r="BZ713" s="17"/>
      <c r="CA713" s="17"/>
      <c r="CB713" s="17"/>
      <c r="CC713" s="17"/>
      <c r="CD713" s="17"/>
      <c r="CE713" s="17"/>
      <c r="CF713" s="17"/>
      <c r="CG713" s="17"/>
      <c r="CH713" s="17"/>
      <c r="CI713" s="17"/>
      <c r="CJ713" s="17"/>
      <c r="CK713" s="17"/>
      <c r="CL713" s="17"/>
    </row>
    <row r="714" spans="19:90" x14ac:dyDescent="0.25"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R714" s="17"/>
      <c r="BS714" s="17"/>
      <c r="BT714" s="17"/>
      <c r="BU714" s="17"/>
      <c r="BV714" s="17"/>
      <c r="BW714" s="17"/>
      <c r="BX714" s="17"/>
      <c r="BY714" s="17"/>
      <c r="BZ714" s="17"/>
      <c r="CA714" s="17"/>
      <c r="CB714" s="17"/>
      <c r="CC714" s="17"/>
      <c r="CD714" s="17"/>
      <c r="CE714" s="17"/>
      <c r="CF714" s="17"/>
      <c r="CG714" s="17"/>
      <c r="CH714" s="17"/>
      <c r="CI714" s="17"/>
      <c r="CJ714" s="17"/>
      <c r="CK714" s="17"/>
      <c r="CL714" s="17"/>
    </row>
    <row r="715" spans="19:90" x14ac:dyDescent="0.25"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R715" s="17"/>
      <c r="BS715" s="17"/>
      <c r="BT715" s="17"/>
      <c r="BU715" s="17"/>
      <c r="BV715" s="17"/>
      <c r="BW715" s="17"/>
      <c r="BX715" s="17"/>
      <c r="BY715" s="17"/>
      <c r="BZ715" s="17"/>
      <c r="CA715" s="17"/>
      <c r="CB715" s="17"/>
      <c r="CC715" s="17"/>
      <c r="CD715" s="17"/>
      <c r="CE715" s="17"/>
      <c r="CF715" s="17"/>
      <c r="CG715" s="17"/>
      <c r="CH715" s="17"/>
      <c r="CI715" s="17"/>
      <c r="CJ715" s="17"/>
      <c r="CK715" s="17"/>
      <c r="CL715" s="17"/>
    </row>
    <row r="716" spans="19:90" x14ac:dyDescent="0.25"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/>
      <c r="CF716" s="17"/>
      <c r="CG716" s="17"/>
      <c r="CH716" s="17"/>
      <c r="CI716" s="17"/>
      <c r="CJ716" s="17"/>
      <c r="CK716" s="17"/>
      <c r="CL716" s="17"/>
    </row>
    <row r="717" spans="19:90" x14ac:dyDescent="0.25"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/>
      <c r="CF717" s="17"/>
      <c r="CG717" s="17"/>
      <c r="CH717" s="17"/>
      <c r="CI717" s="17"/>
      <c r="CJ717" s="17"/>
      <c r="CK717" s="17"/>
      <c r="CL717" s="17"/>
    </row>
    <row r="718" spans="19:90" x14ac:dyDescent="0.25"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R718" s="17"/>
      <c r="BS718" s="17"/>
      <c r="BT718" s="17"/>
      <c r="BU718" s="17"/>
      <c r="BV718" s="17"/>
      <c r="BW718" s="17"/>
      <c r="BX718" s="17"/>
      <c r="BY718" s="17"/>
      <c r="BZ718" s="17"/>
      <c r="CA718" s="17"/>
      <c r="CB718" s="17"/>
      <c r="CC718" s="17"/>
      <c r="CD718" s="17"/>
      <c r="CE718" s="17"/>
      <c r="CF718" s="17"/>
      <c r="CG718" s="17"/>
      <c r="CH718" s="17"/>
      <c r="CI718" s="17"/>
      <c r="CJ718" s="17"/>
      <c r="CK718" s="17"/>
      <c r="CL718" s="17"/>
    </row>
    <row r="719" spans="19:90" x14ac:dyDescent="0.25"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7"/>
      <c r="BE719" s="17"/>
      <c r="BF719" s="17"/>
      <c r="BG719" s="17"/>
      <c r="BH719" s="17"/>
      <c r="BI719" s="17"/>
      <c r="BJ719" s="17"/>
      <c r="BK719" s="17"/>
      <c r="BL719" s="17"/>
      <c r="BM719" s="17"/>
      <c r="BN719" s="17"/>
      <c r="BO719" s="17"/>
      <c r="BP719" s="17"/>
      <c r="BQ719" s="17"/>
      <c r="BR719" s="17"/>
      <c r="BS719" s="17"/>
      <c r="BT719" s="17"/>
      <c r="BU719" s="17"/>
      <c r="BV719" s="17"/>
      <c r="BW719" s="17"/>
      <c r="BX719" s="17"/>
      <c r="BY719" s="17"/>
      <c r="BZ719" s="17"/>
      <c r="CA719" s="17"/>
      <c r="CB719" s="17"/>
      <c r="CC719" s="17"/>
      <c r="CD719" s="17"/>
      <c r="CE719" s="17"/>
      <c r="CF719" s="17"/>
      <c r="CG719" s="17"/>
      <c r="CH719" s="17"/>
      <c r="CI719" s="17"/>
      <c r="CJ719" s="17"/>
      <c r="CK719" s="17"/>
      <c r="CL719" s="17"/>
    </row>
    <row r="720" spans="19:90" x14ac:dyDescent="0.25"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  <c r="BI720" s="17"/>
      <c r="BJ720" s="17"/>
      <c r="BK720" s="17"/>
      <c r="BL720" s="17"/>
      <c r="BM720" s="17"/>
      <c r="BN720" s="17"/>
      <c r="BO720" s="17"/>
      <c r="BP720" s="17"/>
      <c r="BQ720" s="17"/>
      <c r="BR720" s="17"/>
      <c r="BS720" s="17"/>
      <c r="BT720" s="17"/>
      <c r="BU720" s="17"/>
      <c r="BV720" s="17"/>
      <c r="BW720" s="17"/>
      <c r="BX720" s="17"/>
      <c r="BY720" s="17"/>
      <c r="BZ720" s="17"/>
      <c r="CA720" s="17"/>
      <c r="CB720" s="17"/>
      <c r="CC720" s="17"/>
      <c r="CD720" s="17"/>
      <c r="CE720" s="17"/>
      <c r="CF720" s="17"/>
      <c r="CG720" s="17"/>
      <c r="CH720" s="17"/>
      <c r="CI720" s="17"/>
      <c r="CJ720" s="17"/>
      <c r="CK720" s="17"/>
      <c r="CL720" s="17"/>
    </row>
    <row r="721" spans="19:90" x14ac:dyDescent="0.25"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/>
      <c r="CF721" s="17"/>
      <c r="CG721" s="17"/>
      <c r="CH721" s="17"/>
      <c r="CI721" s="17"/>
      <c r="CJ721" s="17"/>
      <c r="CK721" s="17"/>
      <c r="CL721" s="17"/>
    </row>
    <row r="722" spans="19:90" x14ac:dyDescent="0.25"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/>
      <c r="CF722" s="17"/>
      <c r="CG722" s="17"/>
      <c r="CH722" s="17"/>
      <c r="CI722" s="17"/>
      <c r="CJ722" s="17"/>
      <c r="CK722" s="17"/>
      <c r="CL722" s="17"/>
    </row>
    <row r="723" spans="19:90" x14ac:dyDescent="0.25"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7"/>
      <c r="BE723" s="17"/>
      <c r="BF723" s="17"/>
      <c r="BG723" s="17"/>
      <c r="BH723" s="17"/>
      <c r="BI723" s="17"/>
      <c r="BJ723" s="17"/>
      <c r="BK723" s="17"/>
      <c r="BL723" s="17"/>
      <c r="BM723" s="17"/>
      <c r="BN723" s="17"/>
      <c r="BO723" s="17"/>
      <c r="BP723" s="17"/>
      <c r="BQ723" s="17"/>
      <c r="BR723" s="17"/>
      <c r="BS723" s="17"/>
      <c r="BT723" s="17"/>
      <c r="BU723" s="17"/>
      <c r="BV723" s="17"/>
      <c r="BW723" s="17"/>
      <c r="BX723" s="17"/>
      <c r="BY723" s="17"/>
      <c r="BZ723" s="17"/>
      <c r="CA723" s="17"/>
      <c r="CB723" s="17"/>
      <c r="CC723" s="17"/>
      <c r="CD723" s="17"/>
      <c r="CE723" s="17"/>
      <c r="CF723" s="17"/>
      <c r="CG723" s="17"/>
      <c r="CH723" s="17"/>
      <c r="CI723" s="17"/>
      <c r="CJ723" s="17"/>
      <c r="CK723" s="17"/>
      <c r="CL723" s="17"/>
    </row>
    <row r="724" spans="19:90" x14ac:dyDescent="0.25"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R724" s="17"/>
      <c r="BS724" s="17"/>
      <c r="BT724" s="17"/>
      <c r="BU724" s="17"/>
      <c r="BV724" s="17"/>
      <c r="BW724" s="17"/>
      <c r="BX724" s="17"/>
      <c r="BY724" s="17"/>
      <c r="BZ724" s="17"/>
      <c r="CA724" s="17"/>
      <c r="CB724" s="17"/>
      <c r="CC724" s="17"/>
      <c r="CD724" s="17"/>
      <c r="CE724" s="17"/>
      <c r="CF724" s="17"/>
      <c r="CG724" s="17"/>
      <c r="CH724" s="17"/>
      <c r="CI724" s="17"/>
      <c r="CJ724" s="17"/>
      <c r="CK724" s="17"/>
      <c r="CL724" s="17"/>
    </row>
    <row r="725" spans="19:90" x14ac:dyDescent="0.25"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7"/>
      <c r="BE725" s="17"/>
      <c r="BF725" s="17"/>
      <c r="BG725" s="17"/>
      <c r="BH725" s="17"/>
      <c r="BI725" s="17"/>
      <c r="BJ725" s="17"/>
      <c r="BK725" s="17"/>
      <c r="BL725" s="17"/>
      <c r="BM725" s="17"/>
      <c r="BN725" s="17"/>
      <c r="BO725" s="17"/>
      <c r="BP725" s="17"/>
      <c r="BQ725" s="17"/>
      <c r="BR725" s="17"/>
      <c r="BS725" s="17"/>
      <c r="BT725" s="17"/>
      <c r="BU725" s="17"/>
      <c r="BV725" s="17"/>
      <c r="BW725" s="17"/>
      <c r="BX725" s="17"/>
      <c r="BY725" s="17"/>
      <c r="BZ725" s="17"/>
      <c r="CA725" s="17"/>
      <c r="CB725" s="17"/>
      <c r="CC725" s="17"/>
      <c r="CD725" s="17"/>
      <c r="CE725" s="17"/>
      <c r="CF725" s="17"/>
      <c r="CG725" s="17"/>
      <c r="CH725" s="17"/>
      <c r="CI725" s="17"/>
      <c r="CJ725" s="17"/>
      <c r="CK725" s="17"/>
      <c r="CL725" s="17"/>
    </row>
    <row r="726" spans="19:90" x14ac:dyDescent="0.25"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/>
      <c r="CF726" s="17"/>
      <c r="CG726" s="17"/>
      <c r="CH726" s="17"/>
      <c r="CI726" s="17"/>
      <c r="CJ726" s="17"/>
      <c r="CK726" s="17"/>
      <c r="CL726" s="17"/>
    </row>
    <row r="727" spans="19:90" x14ac:dyDescent="0.25"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/>
      <c r="CF727" s="17"/>
      <c r="CG727" s="17"/>
      <c r="CH727" s="17"/>
      <c r="CI727" s="17"/>
      <c r="CJ727" s="17"/>
      <c r="CK727" s="17"/>
      <c r="CL727" s="17"/>
    </row>
    <row r="728" spans="19:90" x14ac:dyDescent="0.25"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  <c r="BI728" s="17"/>
      <c r="BJ728" s="17"/>
      <c r="BK728" s="17"/>
      <c r="BL728" s="17"/>
      <c r="BM728" s="17"/>
      <c r="BN728" s="17"/>
      <c r="BO728" s="17"/>
      <c r="BP728" s="17"/>
      <c r="BQ728" s="17"/>
      <c r="BR728" s="17"/>
      <c r="BS728" s="17"/>
      <c r="BT728" s="17"/>
      <c r="BU728" s="17"/>
      <c r="BV728" s="17"/>
      <c r="BW728" s="17"/>
      <c r="BX728" s="17"/>
      <c r="BY728" s="17"/>
      <c r="BZ728" s="17"/>
      <c r="CA728" s="17"/>
      <c r="CB728" s="17"/>
      <c r="CC728" s="17"/>
      <c r="CD728" s="17"/>
      <c r="CE728" s="17"/>
      <c r="CF728" s="17"/>
      <c r="CG728" s="17"/>
      <c r="CH728" s="17"/>
      <c r="CI728" s="17"/>
      <c r="CJ728" s="17"/>
      <c r="CK728" s="17"/>
      <c r="CL728" s="17"/>
    </row>
    <row r="729" spans="19:90" x14ac:dyDescent="0.25"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R729" s="17"/>
      <c r="BS729" s="17"/>
      <c r="BT729" s="17"/>
      <c r="BU729" s="17"/>
      <c r="BV729" s="17"/>
      <c r="BW729" s="17"/>
      <c r="BX729" s="17"/>
      <c r="BY729" s="17"/>
      <c r="BZ729" s="17"/>
      <c r="CA729" s="17"/>
      <c r="CB729" s="17"/>
      <c r="CC729" s="17"/>
      <c r="CD729" s="17"/>
      <c r="CE729" s="17"/>
      <c r="CF729" s="17"/>
      <c r="CG729" s="17"/>
      <c r="CH729" s="17"/>
      <c r="CI729" s="17"/>
      <c r="CJ729" s="17"/>
      <c r="CK729" s="17"/>
      <c r="CL729" s="17"/>
    </row>
    <row r="730" spans="19:90" x14ac:dyDescent="0.25"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  <c r="BI730" s="17"/>
      <c r="BJ730" s="17"/>
      <c r="BK730" s="17"/>
      <c r="BL730" s="17"/>
      <c r="BM730" s="17"/>
      <c r="BN730" s="17"/>
      <c r="BO730" s="17"/>
      <c r="BP730" s="17"/>
      <c r="BQ730" s="17"/>
      <c r="BR730" s="17"/>
      <c r="BS730" s="17"/>
      <c r="BT730" s="17"/>
      <c r="BU730" s="17"/>
      <c r="BV730" s="17"/>
      <c r="BW730" s="17"/>
      <c r="BX730" s="17"/>
      <c r="BY730" s="17"/>
      <c r="BZ730" s="17"/>
      <c r="CA730" s="17"/>
      <c r="CB730" s="17"/>
      <c r="CC730" s="17"/>
      <c r="CD730" s="17"/>
      <c r="CE730" s="17"/>
      <c r="CF730" s="17"/>
      <c r="CG730" s="17"/>
      <c r="CH730" s="17"/>
      <c r="CI730" s="17"/>
      <c r="CJ730" s="17"/>
      <c r="CK730" s="17"/>
      <c r="CL730" s="17"/>
    </row>
    <row r="731" spans="19:90" x14ac:dyDescent="0.25"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/>
      <c r="CF731" s="17"/>
      <c r="CG731" s="17"/>
      <c r="CH731" s="17"/>
      <c r="CI731" s="17"/>
      <c r="CJ731" s="17"/>
      <c r="CK731" s="17"/>
      <c r="CL731" s="17"/>
    </row>
    <row r="732" spans="19:90" x14ac:dyDescent="0.25"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/>
      <c r="CF732" s="17"/>
      <c r="CG732" s="17"/>
      <c r="CH732" s="17"/>
      <c r="CI732" s="17"/>
      <c r="CJ732" s="17"/>
      <c r="CK732" s="17"/>
      <c r="CL732" s="17"/>
    </row>
    <row r="733" spans="19:90" x14ac:dyDescent="0.25"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7"/>
      <c r="BE733" s="17"/>
      <c r="BF733" s="17"/>
      <c r="BG733" s="17"/>
      <c r="BH733" s="17"/>
      <c r="BI733" s="17"/>
      <c r="BJ733" s="17"/>
      <c r="BK733" s="17"/>
      <c r="BL733" s="17"/>
      <c r="BM733" s="17"/>
      <c r="BN733" s="17"/>
      <c r="BO733" s="17"/>
      <c r="BP733" s="17"/>
      <c r="BQ733" s="17"/>
      <c r="BR733" s="17"/>
      <c r="BS733" s="17"/>
      <c r="BT733" s="17"/>
      <c r="BU733" s="17"/>
      <c r="BV733" s="17"/>
      <c r="BW733" s="17"/>
      <c r="BX733" s="17"/>
      <c r="BY733" s="17"/>
      <c r="BZ733" s="17"/>
      <c r="CA733" s="17"/>
      <c r="CB733" s="17"/>
      <c r="CC733" s="17"/>
      <c r="CD733" s="17"/>
      <c r="CE733" s="17"/>
      <c r="CF733" s="17"/>
      <c r="CG733" s="17"/>
      <c r="CH733" s="17"/>
      <c r="CI733" s="17"/>
      <c r="CJ733" s="17"/>
      <c r="CK733" s="17"/>
      <c r="CL733" s="17"/>
    </row>
    <row r="734" spans="19:90" x14ac:dyDescent="0.25"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  <c r="BI734" s="17"/>
      <c r="BJ734" s="17"/>
      <c r="BK734" s="17"/>
      <c r="BL734" s="17"/>
      <c r="BM734" s="17"/>
      <c r="BN734" s="17"/>
      <c r="BO734" s="17"/>
      <c r="BP734" s="17"/>
      <c r="BQ734" s="17"/>
      <c r="BR734" s="17"/>
      <c r="BS734" s="17"/>
      <c r="BT734" s="17"/>
      <c r="BU734" s="17"/>
      <c r="BV734" s="17"/>
      <c r="BW734" s="17"/>
      <c r="BX734" s="17"/>
      <c r="BY734" s="17"/>
      <c r="BZ734" s="17"/>
      <c r="CA734" s="17"/>
      <c r="CB734" s="17"/>
      <c r="CC734" s="17"/>
      <c r="CD734" s="17"/>
      <c r="CE734" s="17"/>
      <c r="CF734" s="17"/>
      <c r="CG734" s="17"/>
      <c r="CH734" s="17"/>
      <c r="CI734" s="17"/>
      <c r="CJ734" s="17"/>
      <c r="CK734" s="17"/>
      <c r="CL734" s="17"/>
    </row>
    <row r="735" spans="19:90" x14ac:dyDescent="0.25"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  <c r="BO735" s="17"/>
      <c r="BP735" s="17"/>
      <c r="BQ735" s="17"/>
      <c r="BR735" s="17"/>
      <c r="BS735" s="17"/>
      <c r="BT735" s="17"/>
      <c r="BU735" s="17"/>
      <c r="BV735" s="17"/>
      <c r="BW735" s="17"/>
      <c r="BX735" s="17"/>
      <c r="BY735" s="17"/>
      <c r="BZ735" s="17"/>
      <c r="CA735" s="17"/>
      <c r="CB735" s="17"/>
      <c r="CC735" s="17"/>
      <c r="CD735" s="17"/>
      <c r="CE735" s="17"/>
      <c r="CF735" s="17"/>
      <c r="CG735" s="17"/>
      <c r="CH735" s="17"/>
      <c r="CI735" s="17"/>
      <c r="CJ735" s="17"/>
      <c r="CK735" s="17"/>
      <c r="CL735" s="17"/>
    </row>
    <row r="736" spans="19:90" x14ac:dyDescent="0.25"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</row>
    <row r="737" spans="19:90" x14ac:dyDescent="0.25"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</row>
    <row r="738" spans="19:90" x14ac:dyDescent="0.25"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A738" s="17"/>
      <c r="CB738" s="17"/>
      <c r="CC738" s="17"/>
      <c r="CD738" s="17"/>
      <c r="CE738" s="17"/>
      <c r="CF738" s="17"/>
      <c r="CG738" s="17"/>
      <c r="CH738" s="17"/>
      <c r="CI738" s="17"/>
      <c r="CJ738" s="17"/>
      <c r="CK738" s="17"/>
      <c r="CL738" s="17"/>
    </row>
    <row r="739" spans="19:90" x14ac:dyDescent="0.25"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7"/>
      <c r="CB739" s="17"/>
      <c r="CC739" s="17"/>
      <c r="CD739" s="17"/>
      <c r="CE739" s="17"/>
      <c r="CF739" s="17"/>
      <c r="CG739" s="17"/>
      <c r="CH739" s="17"/>
      <c r="CI739" s="17"/>
      <c r="CJ739" s="17"/>
      <c r="CK739" s="17"/>
      <c r="CL739" s="17"/>
    </row>
    <row r="740" spans="19:90" x14ac:dyDescent="0.25"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  <c r="BO740" s="17"/>
      <c r="BP740" s="17"/>
      <c r="BQ740" s="17"/>
      <c r="BR740" s="17"/>
      <c r="BS740" s="17"/>
      <c r="BT740" s="17"/>
      <c r="BU740" s="17"/>
      <c r="BV740" s="17"/>
      <c r="BW740" s="17"/>
      <c r="BX740" s="17"/>
      <c r="BY740" s="17"/>
      <c r="BZ740" s="17"/>
      <c r="CA740" s="17"/>
      <c r="CB740" s="17"/>
      <c r="CC740" s="17"/>
      <c r="CD740" s="17"/>
      <c r="CE740" s="17"/>
      <c r="CF740" s="17"/>
      <c r="CG740" s="17"/>
      <c r="CH740" s="17"/>
      <c r="CI740" s="17"/>
      <c r="CJ740" s="17"/>
      <c r="CK740" s="17"/>
      <c r="CL740" s="17"/>
    </row>
    <row r="741" spans="19:90" x14ac:dyDescent="0.25"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</row>
    <row r="742" spans="19:90" x14ac:dyDescent="0.25"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</row>
    <row r="743" spans="19:90" x14ac:dyDescent="0.25"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  <c r="BO743" s="17"/>
      <c r="BP743" s="17"/>
      <c r="BQ743" s="17"/>
      <c r="BR743" s="17"/>
      <c r="BS743" s="17"/>
      <c r="BT743" s="17"/>
      <c r="BU743" s="17"/>
      <c r="BV743" s="17"/>
      <c r="BW743" s="17"/>
      <c r="BX743" s="17"/>
      <c r="BY743" s="17"/>
      <c r="BZ743" s="17"/>
      <c r="CA743" s="17"/>
      <c r="CB743" s="17"/>
      <c r="CC743" s="17"/>
      <c r="CD743" s="17"/>
      <c r="CE743" s="17"/>
      <c r="CF743" s="17"/>
      <c r="CG743" s="17"/>
      <c r="CH743" s="17"/>
      <c r="CI743" s="17"/>
      <c r="CJ743" s="17"/>
      <c r="CK743" s="17"/>
      <c r="CL743" s="17"/>
    </row>
    <row r="744" spans="19:90" x14ac:dyDescent="0.25"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  <c r="BI744" s="17"/>
      <c r="BJ744" s="17"/>
      <c r="BK744" s="17"/>
      <c r="BL744" s="17"/>
      <c r="BM744" s="17"/>
      <c r="BN744" s="17"/>
      <c r="BO744" s="17"/>
      <c r="BP744" s="17"/>
      <c r="BQ744" s="17"/>
      <c r="BR744" s="17"/>
      <c r="BS744" s="17"/>
      <c r="BT744" s="17"/>
      <c r="BU744" s="17"/>
      <c r="BV744" s="17"/>
      <c r="BW744" s="17"/>
      <c r="BX744" s="17"/>
      <c r="BY744" s="17"/>
      <c r="BZ744" s="17"/>
      <c r="CA744" s="17"/>
      <c r="CB744" s="17"/>
      <c r="CC744" s="17"/>
      <c r="CD744" s="17"/>
      <c r="CE744" s="17"/>
      <c r="CF744" s="17"/>
      <c r="CG744" s="17"/>
      <c r="CH744" s="17"/>
      <c r="CI744" s="17"/>
      <c r="CJ744" s="17"/>
      <c r="CK744" s="17"/>
      <c r="CL744" s="17"/>
    </row>
    <row r="745" spans="19:90" x14ac:dyDescent="0.25"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  <c r="BI745" s="17"/>
      <c r="BJ745" s="17"/>
      <c r="BK745" s="17"/>
      <c r="BL745" s="17"/>
      <c r="BM745" s="17"/>
      <c r="BN745" s="17"/>
      <c r="BO745" s="17"/>
      <c r="BP745" s="17"/>
      <c r="BQ745" s="17"/>
      <c r="BR745" s="17"/>
      <c r="BS745" s="17"/>
      <c r="BT745" s="17"/>
      <c r="BU745" s="17"/>
      <c r="BV745" s="17"/>
      <c r="BW745" s="17"/>
      <c r="BX745" s="17"/>
      <c r="BY745" s="17"/>
      <c r="BZ745" s="17"/>
      <c r="CA745" s="17"/>
      <c r="CB745" s="17"/>
      <c r="CC745" s="17"/>
      <c r="CD745" s="17"/>
      <c r="CE745" s="17"/>
      <c r="CF745" s="17"/>
      <c r="CG745" s="17"/>
      <c r="CH745" s="17"/>
      <c r="CI745" s="17"/>
      <c r="CJ745" s="17"/>
      <c r="CK745" s="17"/>
      <c r="CL745" s="17"/>
    </row>
    <row r="746" spans="19:90" x14ac:dyDescent="0.25"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/>
      <c r="CF746" s="17"/>
      <c r="CG746" s="17"/>
      <c r="CH746" s="17"/>
      <c r="CI746" s="17"/>
      <c r="CJ746" s="17"/>
      <c r="CK746" s="17"/>
      <c r="CL746" s="17"/>
    </row>
    <row r="747" spans="19:90" x14ac:dyDescent="0.25"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/>
      <c r="CF747" s="17"/>
      <c r="CG747" s="17"/>
      <c r="CH747" s="17"/>
      <c r="CI747" s="17"/>
      <c r="CJ747" s="17"/>
      <c r="CK747" s="17"/>
      <c r="CL747" s="17"/>
    </row>
    <row r="748" spans="19:90" x14ac:dyDescent="0.25"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  <c r="BI748" s="17"/>
      <c r="BJ748" s="17"/>
      <c r="BK748" s="17"/>
      <c r="BL748" s="17"/>
      <c r="BM748" s="17"/>
      <c r="BN748" s="17"/>
      <c r="BO748" s="17"/>
      <c r="BP748" s="17"/>
      <c r="BQ748" s="17"/>
      <c r="BR748" s="17"/>
      <c r="BS748" s="17"/>
      <c r="BT748" s="17"/>
      <c r="BU748" s="17"/>
      <c r="BV748" s="17"/>
      <c r="BW748" s="17"/>
      <c r="BX748" s="17"/>
      <c r="BY748" s="17"/>
      <c r="BZ748" s="17"/>
      <c r="CA748" s="17"/>
      <c r="CB748" s="17"/>
      <c r="CC748" s="17"/>
      <c r="CD748" s="17"/>
      <c r="CE748" s="17"/>
      <c r="CF748" s="17"/>
      <c r="CG748" s="17"/>
      <c r="CH748" s="17"/>
      <c r="CI748" s="17"/>
      <c r="CJ748" s="17"/>
      <c r="CK748" s="17"/>
      <c r="CL748" s="17"/>
    </row>
    <row r="749" spans="19:90" x14ac:dyDescent="0.25"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E749" s="17"/>
      <c r="CF749" s="17"/>
      <c r="CG749" s="17"/>
      <c r="CH749" s="17"/>
      <c r="CI749" s="17"/>
      <c r="CJ749" s="17"/>
      <c r="CK749" s="17"/>
      <c r="CL749" s="17"/>
    </row>
    <row r="750" spans="19:90" x14ac:dyDescent="0.25"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E750" s="17"/>
      <c r="CF750" s="17"/>
      <c r="CG750" s="17"/>
      <c r="CH750" s="17"/>
      <c r="CI750" s="17"/>
      <c r="CJ750" s="17"/>
      <c r="CK750" s="17"/>
      <c r="CL750" s="17"/>
    </row>
    <row r="751" spans="19:90" x14ac:dyDescent="0.25"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</row>
    <row r="752" spans="19:90" x14ac:dyDescent="0.25"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</row>
    <row r="753" spans="19:90" x14ac:dyDescent="0.25"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7"/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7"/>
      <c r="CB753" s="17"/>
      <c r="CC753" s="17"/>
      <c r="CD753" s="17"/>
      <c r="CE753" s="17"/>
      <c r="CF753" s="17"/>
      <c r="CG753" s="17"/>
      <c r="CH753" s="17"/>
      <c r="CI753" s="17"/>
      <c r="CJ753" s="17"/>
      <c r="CK753" s="17"/>
      <c r="CL753" s="17"/>
    </row>
    <row r="754" spans="19:90" x14ac:dyDescent="0.25"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  <c r="BO754" s="17"/>
      <c r="BP754" s="17"/>
      <c r="BQ754" s="17"/>
      <c r="BR754" s="17"/>
      <c r="BS754" s="17"/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E754" s="17"/>
      <c r="CF754" s="17"/>
      <c r="CG754" s="17"/>
      <c r="CH754" s="17"/>
      <c r="CI754" s="17"/>
      <c r="CJ754" s="17"/>
      <c r="CK754" s="17"/>
      <c r="CL754" s="17"/>
    </row>
    <row r="755" spans="19:90" x14ac:dyDescent="0.25"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/>
      <c r="BU755" s="17"/>
      <c r="BV755" s="17"/>
      <c r="BW755" s="17"/>
      <c r="BX755" s="17"/>
      <c r="BY755" s="17"/>
      <c r="BZ755" s="17"/>
      <c r="CA755" s="17"/>
      <c r="CB755" s="17"/>
      <c r="CC755" s="17"/>
      <c r="CD755" s="17"/>
      <c r="CE755" s="17"/>
      <c r="CF755" s="17"/>
      <c r="CG755" s="17"/>
      <c r="CH755" s="17"/>
      <c r="CI755" s="17"/>
      <c r="CJ755" s="17"/>
      <c r="CK755" s="17"/>
      <c r="CL755" s="17"/>
    </row>
    <row r="756" spans="19:90" x14ac:dyDescent="0.25"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</row>
    <row r="757" spans="19:90" x14ac:dyDescent="0.25"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</row>
    <row r="758" spans="19:90" x14ac:dyDescent="0.25"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R758" s="17"/>
      <c r="BS758" s="17"/>
      <c r="BT758" s="17"/>
      <c r="BU758" s="17"/>
      <c r="BV758" s="17"/>
      <c r="BW758" s="17"/>
      <c r="BX758" s="17"/>
      <c r="BY758" s="17"/>
      <c r="BZ758" s="17"/>
      <c r="CA758" s="17"/>
      <c r="CB758" s="17"/>
      <c r="CC758" s="17"/>
      <c r="CD758" s="17"/>
      <c r="CE758" s="17"/>
      <c r="CF758" s="17"/>
      <c r="CG758" s="17"/>
      <c r="CH758" s="17"/>
      <c r="CI758" s="17"/>
      <c r="CJ758" s="17"/>
      <c r="CK758" s="17"/>
      <c r="CL758" s="17"/>
    </row>
    <row r="759" spans="19:90" x14ac:dyDescent="0.25"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A759" s="17"/>
      <c r="CB759" s="17"/>
      <c r="CC759" s="17"/>
      <c r="CD759" s="17"/>
      <c r="CE759" s="17"/>
      <c r="CF759" s="17"/>
      <c r="CG759" s="17"/>
      <c r="CH759" s="17"/>
      <c r="CI759" s="17"/>
      <c r="CJ759" s="17"/>
      <c r="CK759" s="17"/>
      <c r="CL759" s="17"/>
    </row>
    <row r="760" spans="19:90" x14ac:dyDescent="0.25"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R760" s="17"/>
      <c r="BS760" s="17"/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E760" s="17"/>
      <c r="CF760" s="17"/>
      <c r="CG760" s="17"/>
      <c r="CH760" s="17"/>
      <c r="CI760" s="17"/>
      <c r="CJ760" s="17"/>
      <c r="CK760" s="17"/>
      <c r="CL760" s="17"/>
    </row>
    <row r="761" spans="19:90" x14ac:dyDescent="0.25"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</row>
    <row r="762" spans="19:90" x14ac:dyDescent="0.25"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</row>
    <row r="763" spans="19:90" x14ac:dyDescent="0.25"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R763" s="17"/>
      <c r="BS763" s="17"/>
      <c r="BT763" s="17"/>
      <c r="BU763" s="17"/>
      <c r="BV763" s="17"/>
      <c r="BW763" s="17"/>
      <c r="BX763" s="17"/>
      <c r="BY763" s="17"/>
      <c r="BZ763" s="17"/>
      <c r="CA763" s="17"/>
      <c r="CB763" s="17"/>
      <c r="CC763" s="17"/>
      <c r="CD763" s="17"/>
      <c r="CE763" s="17"/>
      <c r="CF763" s="17"/>
      <c r="CG763" s="17"/>
      <c r="CH763" s="17"/>
      <c r="CI763" s="17"/>
      <c r="CJ763" s="17"/>
      <c r="CK763" s="17"/>
      <c r="CL763" s="17"/>
    </row>
    <row r="764" spans="19:90" x14ac:dyDescent="0.25"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R764" s="17"/>
      <c r="BS764" s="17"/>
      <c r="BT764" s="17"/>
      <c r="BU764" s="17"/>
      <c r="BV764" s="17"/>
      <c r="BW764" s="17"/>
      <c r="BX764" s="17"/>
      <c r="BY764" s="17"/>
      <c r="BZ764" s="17"/>
      <c r="CA764" s="17"/>
      <c r="CB764" s="17"/>
      <c r="CC764" s="17"/>
      <c r="CD764" s="17"/>
      <c r="CE764" s="17"/>
      <c r="CF764" s="17"/>
      <c r="CG764" s="17"/>
      <c r="CH764" s="17"/>
      <c r="CI764" s="17"/>
      <c r="CJ764" s="17"/>
      <c r="CK764" s="17"/>
      <c r="CL764" s="17"/>
    </row>
    <row r="765" spans="19:90" x14ac:dyDescent="0.25"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R765" s="17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C765" s="17"/>
      <c r="CD765" s="17"/>
      <c r="CE765" s="17"/>
      <c r="CF765" s="17"/>
      <c r="CG765" s="17"/>
      <c r="CH765" s="17"/>
      <c r="CI765" s="17"/>
      <c r="CJ765" s="17"/>
      <c r="CK765" s="17"/>
      <c r="CL765" s="17"/>
    </row>
    <row r="766" spans="19:90" x14ac:dyDescent="0.25"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</row>
    <row r="767" spans="19:90" x14ac:dyDescent="0.25"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</row>
    <row r="768" spans="19:90" x14ac:dyDescent="0.25"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7"/>
      <c r="BR768" s="17"/>
      <c r="BS768" s="17"/>
      <c r="BT768" s="17"/>
      <c r="BU768" s="17"/>
      <c r="BV768" s="17"/>
      <c r="BW768" s="17"/>
      <c r="BX768" s="17"/>
      <c r="BY768" s="17"/>
      <c r="BZ768" s="17"/>
      <c r="CA768" s="17"/>
      <c r="CB768" s="17"/>
      <c r="CC768" s="17"/>
      <c r="CD768" s="17"/>
      <c r="CE768" s="17"/>
      <c r="CF768" s="17"/>
      <c r="CG768" s="17"/>
      <c r="CH768" s="17"/>
      <c r="CI768" s="17"/>
      <c r="CJ768" s="17"/>
      <c r="CK768" s="17"/>
      <c r="CL768" s="17"/>
    </row>
    <row r="769" spans="19:90" x14ac:dyDescent="0.25"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R769" s="17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C769" s="17"/>
      <c r="CD769" s="17"/>
      <c r="CE769" s="17"/>
      <c r="CF769" s="17"/>
      <c r="CG769" s="17"/>
      <c r="CH769" s="17"/>
      <c r="CI769" s="17"/>
      <c r="CJ769" s="17"/>
      <c r="CK769" s="17"/>
      <c r="CL769" s="17"/>
    </row>
    <row r="770" spans="19:90" x14ac:dyDescent="0.25"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7"/>
      <c r="BR770" s="17"/>
      <c r="BS770" s="17"/>
      <c r="BT770" s="17"/>
      <c r="BU770" s="17"/>
      <c r="BV770" s="17"/>
      <c r="BW770" s="17"/>
      <c r="BX770" s="17"/>
      <c r="BY770" s="17"/>
      <c r="BZ770" s="17"/>
      <c r="CA770" s="17"/>
      <c r="CB770" s="17"/>
      <c r="CC770" s="17"/>
      <c r="CD770" s="17"/>
      <c r="CE770" s="17"/>
      <c r="CF770" s="17"/>
      <c r="CG770" s="17"/>
      <c r="CH770" s="17"/>
      <c r="CI770" s="17"/>
      <c r="CJ770" s="17"/>
      <c r="CK770" s="17"/>
      <c r="CL770" s="17"/>
    </row>
    <row r="771" spans="19:90" x14ac:dyDescent="0.25"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</row>
    <row r="772" spans="19:90" x14ac:dyDescent="0.25"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</row>
    <row r="773" spans="19:90" x14ac:dyDescent="0.25"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7"/>
      <c r="BR773" s="17"/>
      <c r="BS773" s="17"/>
      <c r="BT773" s="17"/>
      <c r="BU773" s="17"/>
      <c r="BV773" s="17"/>
      <c r="BW773" s="17"/>
      <c r="BX773" s="17"/>
      <c r="BY773" s="17"/>
      <c r="BZ773" s="17"/>
      <c r="CA773" s="17"/>
      <c r="CB773" s="17"/>
      <c r="CC773" s="17"/>
      <c r="CD773" s="17"/>
      <c r="CE773" s="17"/>
      <c r="CF773" s="17"/>
      <c r="CG773" s="17"/>
      <c r="CH773" s="17"/>
      <c r="CI773" s="17"/>
      <c r="CJ773" s="17"/>
      <c r="CK773" s="17"/>
      <c r="CL773" s="17"/>
    </row>
    <row r="774" spans="19:90" x14ac:dyDescent="0.25"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  <c r="BT774" s="17"/>
      <c r="BU774" s="17"/>
      <c r="BV774" s="17"/>
      <c r="BW774" s="17"/>
      <c r="BX774" s="17"/>
      <c r="BY774" s="17"/>
      <c r="BZ774" s="17"/>
      <c r="CA774" s="17"/>
      <c r="CB774" s="17"/>
      <c r="CC774" s="17"/>
      <c r="CD774" s="17"/>
      <c r="CE774" s="17"/>
      <c r="CF774" s="17"/>
      <c r="CG774" s="17"/>
      <c r="CH774" s="17"/>
      <c r="CI774" s="17"/>
      <c r="CJ774" s="17"/>
      <c r="CK774" s="17"/>
      <c r="CL774" s="17"/>
    </row>
    <row r="775" spans="19:90" x14ac:dyDescent="0.25"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7"/>
      <c r="BR775" s="17"/>
      <c r="BS775" s="17"/>
      <c r="BT775" s="17"/>
      <c r="BU775" s="17"/>
      <c r="BV775" s="17"/>
      <c r="BW775" s="17"/>
      <c r="BX775" s="17"/>
      <c r="BY775" s="17"/>
      <c r="BZ775" s="17"/>
      <c r="CA775" s="17"/>
      <c r="CB775" s="17"/>
      <c r="CC775" s="17"/>
      <c r="CD775" s="17"/>
      <c r="CE775" s="17"/>
      <c r="CF775" s="17"/>
      <c r="CG775" s="17"/>
      <c r="CH775" s="17"/>
      <c r="CI775" s="17"/>
      <c r="CJ775" s="17"/>
      <c r="CK775" s="17"/>
      <c r="CL775" s="17"/>
    </row>
    <row r="776" spans="19:90" x14ac:dyDescent="0.25"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</row>
    <row r="777" spans="19:90" x14ac:dyDescent="0.25"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</row>
    <row r="778" spans="19:90" x14ac:dyDescent="0.25"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7"/>
      <c r="BE778" s="17"/>
      <c r="BF778" s="17"/>
      <c r="BG778" s="17"/>
      <c r="BH778" s="17"/>
      <c r="BI778" s="17"/>
      <c r="BJ778" s="17"/>
      <c r="BK778" s="17"/>
      <c r="BL778" s="17"/>
      <c r="BM778" s="17"/>
      <c r="BN778" s="17"/>
      <c r="BO778" s="17"/>
      <c r="BP778" s="17"/>
      <c r="BQ778" s="17"/>
      <c r="BR778" s="17"/>
      <c r="BS778" s="17"/>
      <c r="BT778" s="17"/>
      <c r="BU778" s="17"/>
      <c r="BV778" s="17"/>
      <c r="BW778" s="17"/>
      <c r="BX778" s="17"/>
      <c r="BY778" s="17"/>
      <c r="BZ778" s="17"/>
      <c r="CA778" s="17"/>
      <c r="CB778" s="17"/>
      <c r="CC778" s="17"/>
      <c r="CD778" s="17"/>
      <c r="CE778" s="17"/>
      <c r="CF778" s="17"/>
      <c r="CG778" s="17"/>
      <c r="CH778" s="17"/>
      <c r="CI778" s="17"/>
      <c r="CJ778" s="17"/>
      <c r="CK778" s="17"/>
      <c r="CL778" s="17"/>
    </row>
    <row r="779" spans="19:90" x14ac:dyDescent="0.25"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R779" s="17"/>
      <c r="BS779" s="17"/>
      <c r="BT779" s="17"/>
      <c r="BU779" s="17"/>
      <c r="BV779" s="17"/>
      <c r="BW779" s="17"/>
      <c r="BX779" s="17"/>
      <c r="BY779" s="17"/>
      <c r="BZ779" s="17"/>
      <c r="CA779" s="17"/>
      <c r="CB779" s="17"/>
      <c r="CC779" s="17"/>
      <c r="CD779" s="17"/>
      <c r="CE779" s="17"/>
      <c r="CF779" s="17"/>
      <c r="CG779" s="17"/>
      <c r="CH779" s="17"/>
      <c r="CI779" s="17"/>
      <c r="CJ779" s="17"/>
      <c r="CK779" s="17"/>
      <c r="CL779" s="17"/>
    </row>
    <row r="780" spans="19:90" x14ac:dyDescent="0.25"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R780" s="17"/>
      <c r="BS780" s="17"/>
      <c r="BT780" s="17"/>
      <c r="BU780" s="17"/>
      <c r="BV780" s="17"/>
      <c r="BW780" s="17"/>
      <c r="BX780" s="17"/>
      <c r="BY780" s="17"/>
      <c r="BZ780" s="17"/>
      <c r="CA780" s="17"/>
      <c r="CB780" s="17"/>
      <c r="CC780" s="17"/>
      <c r="CD780" s="17"/>
      <c r="CE780" s="17"/>
      <c r="CF780" s="17"/>
      <c r="CG780" s="17"/>
      <c r="CH780" s="17"/>
      <c r="CI780" s="17"/>
      <c r="CJ780" s="17"/>
      <c r="CK780" s="17"/>
      <c r="CL780" s="17"/>
    </row>
    <row r="781" spans="19:90" x14ac:dyDescent="0.25"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7"/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</row>
    <row r="782" spans="19:90" x14ac:dyDescent="0.25"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/>
      <c r="BZ782" s="17"/>
      <c r="CA782" s="17"/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</row>
    <row r="783" spans="19:90" x14ac:dyDescent="0.25"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  <c r="BI783" s="17"/>
      <c r="BJ783" s="17"/>
      <c r="BK783" s="17"/>
      <c r="BL783" s="17"/>
      <c r="BM783" s="17"/>
      <c r="BN783" s="17"/>
      <c r="BO783" s="17"/>
      <c r="BP783" s="17"/>
      <c r="BQ783" s="17"/>
      <c r="BR783" s="17"/>
      <c r="BS783" s="17"/>
      <c r="BT783" s="17"/>
      <c r="BU783" s="17"/>
      <c r="BV783" s="17"/>
      <c r="BW783" s="17"/>
      <c r="BX783" s="17"/>
      <c r="BY783" s="17"/>
      <c r="BZ783" s="17"/>
      <c r="CA783" s="17"/>
      <c r="CB783" s="17"/>
      <c r="CC783" s="17"/>
      <c r="CD783" s="17"/>
      <c r="CE783" s="17"/>
      <c r="CF783" s="17"/>
      <c r="CG783" s="17"/>
      <c r="CH783" s="17"/>
      <c r="CI783" s="17"/>
      <c r="CJ783" s="17"/>
      <c r="CK783" s="17"/>
      <c r="CL783" s="17"/>
    </row>
    <row r="784" spans="19:90" x14ac:dyDescent="0.25"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  <c r="BI784" s="17"/>
      <c r="BJ784" s="17"/>
      <c r="BK784" s="17"/>
      <c r="BL784" s="17"/>
      <c r="BM784" s="17"/>
      <c r="BN784" s="17"/>
      <c r="BO784" s="17"/>
      <c r="BP784" s="17"/>
      <c r="BQ784" s="17"/>
      <c r="BR784" s="17"/>
      <c r="BS784" s="17"/>
      <c r="BT784" s="17"/>
      <c r="BU784" s="17"/>
      <c r="BV784" s="17"/>
      <c r="BW784" s="17"/>
      <c r="BX784" s="17"/>
      <c r="BY784" s="17"/>
      <c r="BZ784" s="17"/>
      <c r="CA784" s="17"/>
      <c r="CB784" s="17"/>
      <c r="CC784" s="17"/>
      <c r="CD784" s="17"/>
      <c r="CE784" s="17"/>
      <c r="CF784" s="17"/>
      <c r="CG784" s="17"/>
      <c r="CH784" s="17"/>
      <c r="CI784" s="17"/>
      <c r="CJ784" s="17"/>
      <c r="CK784" s="17"/>
      <c r="CL784" s="17"/>
    </row>
    <row r="785" spans="19:90" x14ac:dyDescent="0.25"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R785" s="17"/>
      <c r="BS785" s="17"/>
      <c r="BT785" s="17"/>
      <c r="BU785" s="17"/>
      <c r="BV785" s="17"/>
      <c r="BW785" s="17"/>
      <c r="BX785" s="17"/>
      <c r="BY785" s="17"/>
      <c r="BZ785" s="17"/>
      <c r="CA785" s="17"/>
      <c r="CB785" s="17"/>
      <c r="CC785" s="17"/>
      <c r="CD785" s="17"/>
      <c r="CE785" s="17"/>
      <c r="CF785" s="17"/>
      <c r="CG785" s="17"/>
      <c r="CH785" s="17"/>
      <c r="CI785" s="17"/>
      <c r="CJ785" s="17"/>
      <c r="CK785" s="17"/>
      <c r="CL785" s="17"/>
    </row>
    <row r="786" spans="19:90" x14ac:dyDescent="0.25"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</row>
    <row r="787" spans="19:90" x14ac:dyDescent="0.25"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A787" s="17"/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</row>
    <row r="788" spans="19:90" x14ac:dyDescent="0.25"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  <c r="BI788" s="17"/>
      <c r="BJ788" s="17"/>
      <c r="BK788" s="17"/>
      <c r="BL788" s="17"/>
      <c r="BM788" s="17"/>
      <c r="BN788" s="17"/>
      <c r="BO788" s="17"/>
      <c r="BP788" s="17"/>
      <c r="BQ788" s="17"/>
      <c r="BR788" s="17"/>
      <c r="BS788" s="17"/>
      <c r="BT788" s="17"/>
      <c r="BU788" s="17"/>
      <c r="BV788" s="17"/>
      <c r="BW788" s="17"/>
      <c r="BX788" s="17"/>
      <c r="BY788" s="17"/>
      <c r="BZ788" s="17"/>
      <c r="CA788" s="17"/>
      <c r="CB788" s="17"/>
      <c r="CC788" s="17"/>
      <c r="CD788" s="17"/>
      <c r="CE788" s="17"/>
      <c r="CF788" s="17"/>
      <c r="CG788" s="17"/>
      <c r="CH788" s="17"/>
      <c r="CI788" s="17"/>
      <c r="CJ788" s="17"/>
      <c r="CK788" s="17"/>
      <c r="CL788" s="17"/>
    </row>
    <row r="789" spans="19:90" x14ac:dyDescent="0.25"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7"/>
      <c r="BE789" s="17"/>
      <c r="BF789" s="17"/>
      <c r="BG789" s="17"/>
      <c r="BH789" s="17"/>
      <c r="BI789" s="17"/>
      <c r="BJ789" s="17"/>
      <c r="BK789" s="17"/>
      <c r="BL789" s="17"/>
      <c r="BM789" s="17"/>
      <c r="BN789" s="17"/>
      <c r="BO789" s="17"/>
      <c r="BP789" s="17"/>
      <c r="BQ789" s="17"/>
      <c r="BR789" s="17"/>
      <c r="BS789" s="17"/>
      <c r="BT789" s="17"/>
      <c r="BU789" s="17"/>
      <c r="BV789" s="17"/>
      <c r="BW789" s="17"/>
      <c r="BX789" s="17"/>
      <c r="BY789" s="17"/>
      <c r="BZ789" s="17"/>
      <c r="CA789" s="17"/>
      <c r="CB789" s="17"/>
      <c r="CC789" s="17"/>
      <c r="CD789" s="17"/>
      <c r="CE789" s="17"/>
      <c r="CF789" s="17"/>
      <c r="CG789" s="17"/>
      <c r="CH789" s="17"/>
      <c r="CI789" s="17"/>
      <c r="CJ789" s="17"/>
      <c r="CK789" s="17"/>
      <c r="CL789" s="17"/>
    </row>
    <row r="790" spans="19:90" x14ac:dyDescent="0.25"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  <c r="BI790" s="17"/>
      <c r="BJ790" s="17"/>
      <c r="BK790" s="17"/>
      <c r="BL790" s="17"/>
      <c r="BM790" s="17"/>
      <c r="BN790" s="17"/>
      <c r="BO790" s="17"/>
      <c r="BP790" s="17"/>
      <c r="BQ790" s="17"/>
      <c r="BR790" s="17"/>
      <c r="BS790" s="17"/>
      <c r="BT790" s="17"/>
      <c r="BU790" s="17"/>
      <c r="BV790" s="17"/>
      <c r="BW790" s="17"/>
      <c r="BX790" s="17"/>
      <c r="BY790" s="17"/>
      <c r="BZ790" s="17"/>
      <c r="CA790" s="17"/>
      <c r="CB790" s="17"/>
      <c r="CC790" s="17"/>
      <c r="CD790" s="17"/>
      <c r="CE790" s="17"/>
      <c r="CF790" s="17"/>
      <c r="CG790" s="17"/>
      <c r="CH790" s="17"/>
      <c r="CI790" s="17"/>
      <c r="CJ790" s="17"/>
      <c r="CK790" s="17"/>
      <c r="CL790" s="17"/>
    </row>
    <row r="791" spans="19:90" x14ac:dyDescent="0.25"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/>
      <c r="BZ791" s="17"/>
      <c r="CA791" s="17"/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</row>
    <row r="792" spans="19:90" x14ac:dyDescent="0.25"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</row>
    <row r="793" spans="19:90" x14ac:dyDescent="0.25"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  <c r="BO793" s="17"/>
      <c r="BP793" s="17"/>
      <c r="BQ793" s="17"/>
      <c r="BR793" s="17"/>
      <c r="BS793" s="17"/>
      <c r="BT793" s="17"/>
      <c r="BU793" s="17"/>
      <c r="BV793" s="17"/>
      <c r="BW793" s="17"/>
      <c r="BX793" s="17"/>
      <c r="BY793" s="17"/>
      <c r="BZ793" s="17"/>
      <c r="CA793" s="17"/>
      <c r="CB793" s="17"/>
      <c r="CC793" s="17"/>
      <c r="CD793" s="17"/>
      <c r="CE793" s="17"/>
      <c r="CF793" s="17"/>
      <c r="CG793" s="17"/>
      <c r="CH793" s="17"/>
      <c r="CI793" s="17"/>
      <c r="CJ793" s="17"/>
      <c r="CK793" s="17"/>
      <c r="CL793" s="17"/>
    </row>
    <row r="794" spans="19:90" x14ac:dyDescent="0.25"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7"/>
      <c r="BE794" s="17"/>
      <c r="BF794" s="17"/>
      <c r="BG794" s="17"/>
      <c r="BH794" s="17"/>
      <c r="BI794" s="17"/>
      <c r="BJ794" s="17"/>
      <c r="BK794" s="17"/>
      <c r="BL794" s="17"/>
      <c r="BM794" s="17"/>
      <c r="BN794" s="17"/>
      <c r="BO794" s="17"/>
      <c r="BP794" s="17"/>
      <c r="BQ794" s="17"/>
      <c r="BR794" s="17"/>
      <c r="BS794" s="17"/>
      <c r="BT794" s="17"/>
      <c r="BU794" s="17"/>
      <c r="BV794" s="17"/>
      <c r="BW794" s="17"/>
      <c r="BX794" s="17"/>
      <c r="BY794" s="17"/>
      <c r="BZ794" s="17"/>
      <c r="CA794" s="17"/>
      <c r="CB794" s="17"/>
      <c r="CC794" s="17"/>
      <c r="CD794" s="17"/>
      <c r="CE794" s="17"/>
      <c r="CF794" s="17"/>
      <c r="CG794" s="17"/>
      <c r="CH794" s="17"/>
      <c r="CI794" s="17"/>
      <c r="CJ794" s="17"/>
      <c r="CK794" s="17"/>
      <c r="CL794" s="17"/>
    </row>
    <row r="795" spans="19:90" x14ac:dyDescent="0.25"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  <c r="BI795" s="17"/>
      <c r="BJ795" s="17"/>
      <c r="BK795" s="17"/>
      <c r="BL795" s="17"/>
      <c r="BM795" s="17"/>
      <c r="BN795" s="17"/>
      <c r="BO795" s="17"/>
      <c r="BP795" s="17"/>
      <c r="BQ795" s="17"/>
      <c r="BR795" s="17"/>
      <c r="BS795" s="17"/>
      <c r="BT795" s="17"/>
      <c r="BU795" s="17"/>
      <c r="BV795" s="17"/>
      <c r="BW795" s="17"/>
      <c r="BX795" s="17"/>
      <c r="BY795" s="17"/>
      <c r="BZ795" s="17"/>
      <c r="CA795" s="17"/>
      <c r="CB795" s="17"/>
      <c r="CC795" s="17"/>
      <c r="CD795" s="17"/>
      <c r="CE795" s="17"/>
      <c r="CF795" s="17"/>
      <c r="CG795" s="17"/>
      <c r="CH795" s="17"/>
      <c r="CI795" s="17"/>
      <c r="CJ795" s="17"/>
      <c r="CK795" s="17"/>
      <c r="CL795" s="17"/>
    </row>
    <row r="796" spans="19:90" x14ac:dyDescent="0.25"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/>
      <c r="BZ796" s="17"/>
      <c r="CA796" s="17"/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</row>
    <row r="797" spans="19:90" x14ac:dyDescent="0.25"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/>
      <c r="BZ797" s="17"/>
      <c r="CA797" s="17"/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</row>
    <row r="798" spans="19:90" x14ac:dyDescent="0.25"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  <c r="BI798" s="17"/>
      <c r="BJ798" s="17"/>
      <c r="BK798" s="17"/>
      <c r="BL798" s="17"/>
      <c r="BM798" s="17"/>
      <c r="BN798" s="17"/>
      <c r="BO798" s="17"/>
      <c r="BP798" s="17"/>
      <c r="BQ798" s="17"/>
      <c r="BR798" s="17"/>
      <c r="BS798" s="17"/>
      <c r="BT798" s="17"/>
      <c r="BU798" s="17"/>
      <c r="BV798" s="17"/>
      <c r="BW798" s="17"/>
      <c r="BX798" s="17"/>
      <c r="BY798" s="17"/>
      <c r="BZ798" s="17"/>
      <c r="CA798" s="17"/>
      <c r="CB798" s="17"/>
      <c r="CC798" s="17"/>
      <c r="CD798" s="17"/>
      <c r="CE798" s="17"/>
      <c r="CF798" s="17"/>
      <c r="CG798" s="17"/>
      <c r="CH798" s="17"/>
      <c r="CI798" s="17"/>
      <c r="CJ798" s="17"/>
      <c r="CK798" s="17"/>
      <c r="CL798" s="17"/>
    </row>
    <row r="799" spans="19:90" x14ac:dyDescent="0.25"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7"/>
      <c r="BE799" s="17"/>
      <c r="BF799" s="17"/>
      <c r="BG799" s="17"/>
      <c r="BH799" s="17"/>
      <c r="BI799" s="17"/>
      <c r="BJ799" s="17"/>
      <c r="BK799" s="17"/>
      <c r="BL799" s="17"/>
      <c r="BM799" s="17"/>
      <c r="BN799" s="17"/>
      <c r="BO799" s="17"/>
      <c r="BP799" s="17"/>
      <c r="BQ799" s="17"/>
      <c r="BR799" s="17"/>
      <c r="BS799" s="17"/>
      <c r="BT799" s="17"/>
      <c r="BU799" s="17"/>
      <c r="BV799" s="17"/>
      <c r="BW799" s="17"/>
      <c r="BX799" s="17"/>
      <c r="BY799" s="17"/>
      <c r="BZ799" s="17"/>
      <c r="CA799" s="17"/>
      <c r="CB799" s="17"/>
      <c r="CC799" s="17"/>
      <c r="CD799" s="17"/>
      <c r="CE799" s="17"/>
      <c r="CF799" s="17"/>
      <c r="CG799" s="17"/>
      <c r="CH799" s="17"/>
      <c r="CI799" s="17"/>
      <c r="CJ799" s="17"/>
      <c r="CK799" s="17"/>
      <c r="CL799" s="17"/>
    </row>
    <row r="800" spans="19:90" x14ac:dyDescent="0.25"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R800" s="17"/>
      <c r="BS800" s="17"/>
      <c r="BT800" s="17"/>
      <c r="BU800" s="17"/>
      <c r="BV800" s="17"/>
      <c r="BW800" s="17"/>
      <c r="BX800" s="17"/>
      <c r="BY800" s="17"/>
      <c r="BZ800" s="17"/>
      <c r="CA800" s="17"/>
      <c r="CB800" s="17"/>
      <c r="CC800" s="17"/>
      <c r="CD800" s="17"/>
      <c r="CE800" s="17"/>
      <c r="CF800" s="17"/>
      <c r="CG800" s="17"/>
      <c r="CH800" s="17"/>
      <c r="CI800" s="17"/>
      <c r="CJ800" s="17"/>
      <c r="CK800" s="17"/>
      <c r="CL800" s="17"/>
    </row>
    <row r="801" spans="19:90" x14ac:dyDescent="0.25"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</row>
    <row r="802" spans="19:90" x14ac:dyDescent="0.25"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</row>
    <row r="803" spans="19:90" x14ac:dyDescent="0.25"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  <c r="BI803" s="17"/>
      <c r="BJ803" s="17"/>
      <c r="BK803" s="17"/>
      <c r="BL803" s="17"/>
      <c r="BM803" s="17"/>
      <c r="BN803" s="17"/>
      <c r="BO803" s="17"/>
      <c r="BP803" s="17"/>
      <c r="BQ803" s="17"/>
      <c r="BR803" s="17"/>
      <c r="BS803" s="17"/>
      <c r="BT803" s="17"/>
      <c r="BU803" s="17"/>
      <c r="BV803" s="17"/>
      <c r="BW803" s="17"/>
      <c r="BX803" s="17"/>
      <c r="BY803" s="17"/>
      <c r="BZ803" s="17"/>
      <c r="CA803" s="17"/>
      <c r="CB803" s="17"/>
      <c r="CC803" s="17"/>
      <c r="CD803" s="17"/>
      <c r="CE803" s="17"/>
      <c r="CF803" s="17"/>
      <c r="CG803" s="17"/>
      <c r="CH803" s="17"/>
      <c r="CI803" s="17"/>
      <c r="CJ803" s="17"/>
      <c r="CK803" s="17"/>
      <c r="CL803" s="17"/>
    </row>
    <row r="804" spans="19:90" x14ac:dyDescent="0.25"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R804" s="17"/>
      <c r="BS804" s="17"/>
      <c r="BT804" s="17"/>
      <c r="BU804" s="17"/>
      <c r="BV804" s="17"/>
      <c r="BW804" s="17"/>
      <c r="BX804" s="17"/>
      <c r="BY804" s="17"/>
      <c r="BZ804" s="17"/>
      <c r="CA804" s="17"/>
      <c r="CB804" s="17"/>
      <c r="CC804" s="17"/>
      <c r="CD804" s="17"/>
      <c r="CE804" s="17"/>
      <c r="CF804" s="17"/>
      <c r="CG804" s="17"/>
      <c r="CH804" s="17"/>
      <c r="CI804" s="17"/>
      <c r="CJ804" s="17"/>
      <c r="CK804" s="17"/>
      <c r="CL804" s="17"/>
    </row>
    <row r="805" spans="19:90" x14ac:dyDescent="0.25"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  <c r="BI805" s="17"/>
      <c r="BJ805" s="17"/>
      <c r="BK805" s="17"/>
      <c r="BL805" s="17"/>
      <c r="BM805" s="17"/>
      <c r="BN805" s="17"/>
      <c r="BO805" s="17"/>
      <c r="BP805" s="17"/>
      <c r="BQ805" s="17"/>
      <c r="BR805" s="17"/>
      <c r="BS805" s="17"/>
      <c r="BT805" s="17"/>
      <c r="BU805" s="17"/>
      <c r="BV805" s="17"/>
      <c r="BW805" s="17"/>
      <c r="BX805" s="17"/>
      <c r="BY805" s="17"/>
      <c r="BZ805" s="17"/>
      <c r="CA805" s="17"/>
      <c r="CB805" s="17"/>
      <c r="CC805" s="17"/>
      <c r="CD805" s="17"/>
      <c r="CE805" s="17"/>
      <c r="CF805" s="17"/>
      <c r="CG805" s="17"/>
      <c r="CH805" s="17"/>
      <c r="CI805" s="17"/>
      <c r="CJ805" s="17"/>
      <c r="CK805" s="17"/>
      <c r="CL805" s="17"/>
    </row>
    <row r="806" spans="19:90" x14ac:dyDescent="0.25"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</row>
    <row r="807" spans="19:90" x14ac:dyDescent="0.25"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</row>
    <row r="808" spans="19:90" x14ac:dyDescent="0.25"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  <c r="BT808" s="17"/>
      <c r="BU808" s="17"/>
      <c r="BV808" s="17"/>
      <c r="BW808" s="17"/>
      <c r="BX808" s="17"/>
      <c r="BY808" s="17"/>
      <c r="BZ808" s="17"/>
      <c r="CA808" s="17"/>
      <c r="CB808" s="17"/>
      <c r="CC808" s="17"/>
      <c r="CD808" s="17"/>
      <c r="CE808" s="17"/>
      <c r="CF808" s="17"/>
      <c r="CG808" s="17"/>
      <c r="CH808" s="17"/>
      <c r="CI808" s="17"/>
      <c r="CJ808" s="17"/>
      <c r="CK808" s="17"/>
      <c r="CL808" s="17"/>
    </row>
    <row r="809" spans="19:90" x14ac:dyDescent="0.25"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  <c r="BI809" s="17"/>
      <c r="BJ809" s="17"/>
      <c r="BK809" s="17"/>
      <c r="BL809" s="17"/>
      <c r="BM809" s="17"/>
      <c r="BN809" s="17"/>
      <c r="BO809" s="17"/>
      <c r="BP809" s="17"/>
      <c r="BQ809" s="17"/>
      <c r="BR809" s="17"/>
      <c r="BS809" s="17"/>
      <c r="BT809" s="17"/>
      <c r="BU809" s="17"/>
      <c r="BV809" s="17"/>
      <c r="BW809" s="17"/>
      <c r="BX809" s="17"/>
      <c r="BY809" s="17"/>
      <c r="BZ809" s="17"/>
      <c r="CA809" s="17"/>
      <c r="CB809" s="17"/>
      <c r="CC809" s="17"/>
      <c r="CD809" s="17"/>
      <c r="CE809" s="17"/>
      <c r="CF809" s="17"/>
      <c r="CG809" s="17"/>
      <c r="CH809" s="17"/>
      <c r="CI809" s="17"/>
      <c r="CJ809" s="17"/>
      <c r="CK809" s="17"/>
      <c r="CL809" s="17"/>
    </row>
    <row r="810" spans="19:90" x14ac:dyDescent="0.25"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  <c r="BI810" s="17"/>
      <c r="BJ810" s="17"/>
      <c r="BK810" s="17"/>
      <c r="BL810" s="17"/>
      <c r="BM810" s="17"/>
      <c r="BN810" s="17"/>
      <c r="BO810" s="17"/>
      <c r="BP810" s="17"/>
      <c r="BQ810" s="17"/>
      <c r="BR810" s="17"/>
      <c r="BS810" s="17"/>
      <c r="BT810" s="17"/>
      <c r="BU810" s="17"/>
      <c r="BV810" s="17"/>
      <c r="BW810" s="17"/>
      <c r="BX810" s="17"/>
      <c r="BY810" s="17"/>
      <c r="BZ810" s="17"/>
      <c r="CA810" s="17"/>
      <c r="CB810" s="17"/>
      <c r="CC810" s="17"/>
      <c r="CD810" s="17"/>
      <c r="CE810" s="17"/>
      <c r="CF810" s="17"/>
      <c r="CG810" s="17"/>
      <c r="CH810" s="17"/>
      <c r="CI810" s="17"/>
      <c r="CJ810" s="17"/>
      <c r="CK810" s="17"/>
      <c r="CL810" s="17"/>
    </row>
    <row r="811" spans="19:90" x14ac:dyDescent="0.25"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</row>
    <row r="812" spans="19:90" x14ac:dyDescent="0.25"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</row>
    <row r="813" spans="19:90" x14ac:dyDescent="0.25"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  <c r="BT813" s="17"/>
      <c r="BU813" s="17"/>
      <c r="BV813" s="17"/>
      <c r="BW813" s="17"/>
      <c r="BX813" s="17"/>
      <c r="BY813" s="17"/>
      <c r="BZ813" s="17"/>
      <c r="CA813" s="17"/>
      <c r="CB813" s="17"/>
      <c r="CC813" s="17"/>
      <c r="CD813" s="17"/>
      <c r="CE813" s="17"/>
      <c r="CF813" s="17"/>
      <c r="CG813" s="17"/>
      <c r="CH813" s="17"/>
      <c r="CI813" s="17"/>
      <c r="CJ813" s="17"/>
      <c r="CK813" s="17"/>
      <c r="CL813" s="17"/>
    </row>
    <row r="814" spans="19:90" x14ac:dyDescent="0.25"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A814" s="17"/>
      <c r="CB814" s="17"/>
      <c r="CC814" s="17"/>
      <c r="CD814" s="17"/>
      <c r="CE814" s="17"/>
      <c r="CF814" s="17"/>
      <c r="CG814" s="17"/>
      <c r="CH814" s="17"/>
      <c r="CI814" s="17"/>
      <c r="CJ814" s="17"/>
      <c r="CK814" s="17"/>
      <c r="CL814" s="17"/>
    </row>
    <row r="815" spans="19:90" x14ac:dyDescent="0.25"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R815" s="17"/>
      <c r="BS815" s="17"/>
      <c r="BT815" s="17"/>
      <c r="BU815" s="17"/>
      <c r="BV815" s="17"/>
      <c r="BW815" s="17"/>
      <c r="BX815" s="17"/>
      <c r="BY815" s="17"/>
      <c r="BZ815" s="17"/>
      <c r="CA815" s="17"/>
      <c r="CB815" s="17"/>
      <c r="CC815" s="17"/>
      <c r="CD815" s="17"/>
      <c r="CE815" s="17"/>
      <c r="CF815" s="17"/>
      <c r="CG815" s="17"/>
      <c r="CH815" s="17"/>
      <c r="CI815" s="17"/>
      <c r="CJ815" s="17"/>
      <c r="CK815" s="17"/>
      <c r="CL815" s="17"/>
    </row>
    <row r="816" spans="19:90" x14ac:dyDescent="0.25"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</row>
    <row r="817" spans="19:90" x14ac:dyDescent="0.25"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</row>
    <row r="818" spans="19:90" x14ac:dyDescent="0.25"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R818" s="17"/>
      <c r="BS818" s="17"/>
      <c r="BT818" s="17"/>
      <c r="BU818" s="17"/>
      <c r="BV818" s="17"/>
      <c r="BW818" s="17"/>
      <c r="BX818" s="17"/>
      <c r="BY818" s="17"/>
      <c r="BZ818" s="17"/>
      <c r="CA818" s="17"/>
      <c r="CB818" s="17"/>
      <c r="CC818" s="17"/>
      <c r="CD818" s="17"/>
      <c r="CE818" s="17"/>
      <c r="CF818" s="17"/>
      <c r="CG818" s="17"/>
      <c r="CH818" s="17"/>
      <c r="CI818" s="17"/>
      <c r="CJ818" s="17"/>
      <c r="CK818" s="17"/>
      <c r="CL818" s="17"/>
    </row>
    <row r="819" spans="19:90" x14ac:dyDescent="0.25"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7"/>
      <c r="BE819" s="17"/>
      <c r="BF819" s="17"/>
      <c r="BG819" s="17"/>
      <c r="BH819" s="17"/>
      <c r="BI819" s="17"/>
      <c r="BJ819" s="17"/>
      <c r="BK819" s="17"/>
      <c r="BL819" s="17"/>
      <c r="BM819" s="17"/>
      <c r="BN819" s="17"/>
      <c r="BO819" s="17"/>
      <c r="BP819" s="17"/>
      <c r="BQ819" s="17"/>
      <c r="BR819" s="17"/>
      <c r="BS819" s="17"/>
      <c r="BT819" s="17"/>
      <c r="BU819" s="17"/>
      <c r="BV819" s="17"/>
      <c r="BW819" s="17"/>
      <c r="BX819" s="17"/>
      <c r="BY819" s="17"/>
      <c r="BZ819" s="17"/>
      <c r="CA819" s="17"/>
      <c r="CB819" s="17"/>
      <c r="CC819" s="17"/>
      <c r="CD819" s="17"/>
      <c r="CE819" s="17"/>
      <c r="CF819" s="17"/>
      <c r="CG819" s="17"/>
      <c r="CH819" s="17"/>
      <c r="CI819" s="17"/>
      <c r="CJ819" s="17"/>
      <c r="CK819" s="17"/>
      <c r="CL819" s="17"/>
    </row>
    <row r="820" spans="19:90" x14ac:dyDescent="0.25"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R820" s="17"/>
      <c r="BS820" s="17"/>
      <c r="BT820" s="17"/>
      <c r="BU820" s="17"/>
      <c r="BV820" s="17"/>
      <c r="BW820" s="17"/>
      <c r="BX820" s="17"/>
      <c r="BY820" s="17"/>
      <c r="BZ820" s="17"/>
      <c r="CA820" s="17"/>
      <c r="CB820" s="17"/>
      <c r="CC820" s="17"/>
      <c r="CD820" s="17"/>
      <c r="CE820" s="17"/>
      <c r="CF820" s="17"/>
      <c r="CG820" s="17"/>
      <c r="CH820" s="17"/>
      <c r="CI820" s="17"/>
      <c r="CJ820" s="17"/>
      <c r="CK820" s="17"/>
      <c r="CL820" s="17"/>
    </row>
    <row r="821" spans="19:90" x14ac:dyDescent="0.25"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</row>
    <row r="822" spans="19:90" x14ac:dyDescent="0.25"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</row>
    <row r="823" spans="19:90" x14ac:dyDescent="0.25"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  <c r="BI823" s="17"/>
      <c r="BJ823" s="17"/>
      <c r="BK823" s="17"/>
      <c r="BL823" s="17"/>
      <c r="BM823" s="17"/>
      <c r="BN823" s="17"/>
      <c r="BO823" s="17"/>
      <c r="BP823" s="17"/>
      <c r="BQ823" s="17"/>
      <c r="BR823" s="17"/>
      <c r="BS823" s="17"/>
      <c r="BT823" s="17"/>
      <c r="BU823" s="17"/>
      <c r="BV823" s="17"/>
      <c r="BW823" s="17"/>
      <c r="BX823" s="17"/>
      <c r="BY823" s="17"/>
      <c r="BZ823" s="17"/>
      <c r="CA823" s="17"/>
      <c r="CB823" s="17"/>
      <c r="CC823" s="17"/>
      <c r="CD823" s="17"/>
      <c r="CE823" s="17"/>
      <c r="CF823" s="17"/>
      <c r="CG823" s="17"/>
      <c r="CH823" s="17"/>
      <c r="CI823" s="17"/>
      <c r="CJ823" s="17"/>
      <c r="CK823" s="17"/>
      <c r="CL823" s="17"/>
    </row>
    <row r="824" spans="19:90" x14ac:dyDescent="0.25"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  <c r="BI824" s="17"/>
      <c r="BJ824" s="17"/>
      <c r="BK824" s="17"/>
      <c r="BL824" s="17"/>
      <c r="BM824" s="17"/>
      <c r="BN824" s="17"/>
      <c r="BO824" s="17"/>
      <c r="BP824" s="17"/>
      <c r="BQ824" s="17"/>
      <c r="BR824" s="17"/>
      <c r="BS824" s="17"/>
      <c r="BT824" s="17"/>
      <c r="BU824" s="17"/>
      <c r="BV824" s="17"/>
      <c r="BW824" s="17"/>
      <c r="BX824" s="17"/>
      <c r="BY824" s="17"/>
      <c r="BZ824" s="17"/>
      <c r="CA824" s="17"/>
      <c r="CB824" s="17"/>
      <c r="CC824" s="17"/>
      <c r="CD824" s="17"/>
      <c r="CE824" s="17"/>
      <c r="CF824" s="17"/>
      <c r="CG824" s="17"/>
      <c r="CH824" s="17"/>
      <c r="CI824" s="17"/>
      <c r="CJ824" s="17"/>
      <c r="CK824" s="17"/>
      <c r="CL824" s="17"/>
    </row>
    <row r="825" spans="19:90" x14ac:dyDescent="0.25"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  <c r="BI825" s="17"/>
      <c r="BJ825" s="17"/>
      <c r="BK825" s="17"/>
      <c r="BL825" s="17"/>
      <c r="BM825" s="17"/>
      <c r="BN825" s="17"/>
      <c r="BO825" s="17"/>
      <c r="BP825" s="17"/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A825" s="17"/>
      <c r="CB825" s="17"/>
      <c r="CC825" s="17"/>
      <c r="CD825" s="17"/>
      <c r="CE825" s="17"/>
      <c r="CF825" s="17"/>
      <c r="CG825" s="17"/>
      <c r="CH825" s="17"/>
      <c r="CI825" s="17"/>
      <c r="CJ825" s="17"/>
      <c r="CK825" s="17"/>
      <c r="CL825" s="17"/>
    </row>
    <row r="826" spans="19:90" x14ac:dyDescent="0.25"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/>
      <c r="CF826" s="17"/>
      <c r="CG826" s="17"/>
      <c r="CH826" s="17"/>
      <c r="CI826" s="17"/>
      <c r="CJ826" s="17"/>
      <c r="CK826" s="17"/>
      <c r="CL826" s="17"/>
    </row>
    <row r="827" spans="19:90" x14ac:dyDescent="0.25"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/>
      <c r="CF827" s="17"/>
      <c r="CG827" s="17"/>
      <c r="CH827" s="17"/>
      <c r="CI827" s="17"/>
      <c r="CJ827" s="17"/>
      <c r="CK827" s="17"/>
      <c r="CL827" s="17"/>
    </row>
    <row r="828" spans="19:90" x14ac:dyDescent="0.25"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  <c r="BO828" s="17"/>
      <c r="BP828" s="17"/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C828" s="17"/>
      <c r="CD828" s="17"/>
      <c r="CE828" s="17"/>
      <c r="CF828" s="17"/>
      <c r="CG828" s="17"/>
      <c r="CH828" s="17"/>
      <c r="CI828" s="17"/>
      <c r="CJ828" s="17"/>
      <c r="CK828" s="17"/>
      <c r="CL828" s="17"/>
    </row>
    <row r="829" spans="19:90" x14ac:dyDescent="0.25"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R829" s="17"/>
      <c r="BS829" s="17"/>
      <c r="BT829" s="17"/>
      <c r="BU829" s="17"/>
      <c r="BV829" s="17"/>
      <c r="BW829" s="17"/>
      <c r="BX829" s="17"/>
      <c r="BY829" s="17"/>
      <c r="BZ829" s="17"/>
      <c r="CA829" s="17"/>
      <c r="CB829" s="17"/>
      <c r="CC829" s="17"/>
      <c r="CD829" s="17"/>
      <c r="CE829" s="17"/>
      <c r="CF829" s="17"/>
      <c r="CG829" s="17"/>
      <c r="CH829" s="17"/>
      <c r="CI829" s="17"/>
      <c r="CJ829" s="17"/>
      <c r="CK829" s="17"/>
      <c r="CL829" s="17"/>
    </row>
    <row r="830" spans="19:90" x14ac:dyDescent="0.25"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R830" s="17"/>
      <c r="BS830" s="17"/>
      <c r="BT830" s="17"/>
      <c r="BU830" s="17"/>
      <c r="BV830" s="17"/>
      <c r="BW830" s="17"/>
      <c r="BX830" s="17"/>
      <c r="BY830" s="17"/>
      <c r="BZ830" s="17"/>
      <c r="CA830" s="17"/>
      <c r="CB830" s="17"/>
      <c r="CC830" s="17"/>
      <c r="CD830" s="17"/>
      <c r="CE830" s="17"/>
      <c r="CF830" s="17"/>
      <c r="CG830" s="17"/>
      <c r="CH830" s="17"/>
      <c r="CI830" s="17"/>
      <c r="CJ830" s="17"/>
      <c r="CK830" s="17"/>
      <c r="CL830" s="17"/>
    </row>
    <row r="831" spans="19:90" x14ac:dyDescent="0.25"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</row>
    <row r="832" spans="19:90" x14ac:dyDescent="0.25"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</row>
    <row r="833" spans="19:90" x14ac:dyDescent="0.25"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R833" s="17"/>
      <c r="BS833" s="17"/>
      <c r="BT833" s="17"/>
      <c r="BU833" s="17"/>
      <c r="BV833" s="17"/>
      <c r="BW833" s="17"/>
      <c r="BX833" s="17"/>
      <c r="BY833" s="17"/>
      <c r="BZ833" s="17"/>
      <c r="CA833" s="17"/>
      <c r="CB833" s="17"/>
      <c r="CC833" s="17"/>
      <c r="CD833" s="17"/>
      <c r="CE833" s="17"/>
      <c r="CF833" s="17"/>
      <c r="CG833" s="17"/>
      <c r="CH833" s="17"/>
      <c r="CI833" s="17"/>
      <c r="CJ833" s="17"/>
      <c r="CK833" s="17"/>
      <c r="CL833" s="17"/>
    </row>
    <row r="834" spans="19:90" x14ac:dyDescent="0.25"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  <c r="CB834" s="17"/>
      <c r="CC834" s="17"/>
      <c r="CD834" s="17"/>
      <c r="CE834" s="17"/>
      <c r="CF834" s="17"/>
      <c r="CG834" s="17"/>
      <c r="CH834" s="17"/>
      <c r="CI834" s="17"/>
      <c r="CJ834" s="17"/>
      <c r="CK834" s="17"/>
      <c r="CL834" s="17"/>
    </row>
    <row r="835" spans="19:90" x14ac:dyDescent="0.25"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  <c r="BT835" s="17"/>
      <c r="BU835" s="17"/>
      <c r="BV835" s="17"/>
      <c r="BW835" s="17"/>
      <c r="BX835" s="17"/>
      <c r="BY835" s="17"/>
      <c r="BZ835" s="17"/>
      <c r="CA835" s="17"/>
      <c r="CB835" s="17"/>
      <c r="CC835" s="17"/>
      <c r="CD835" s="17"/>
      <c r="CE835" s="17"/>
      <c r="CF835" s="17"/>
      <c r="CG835" s="17"/>
      <c r="CH835" s="17"/>
      <c r="CI835" s="17"/>
      <c r="CJ835" s="17"/>
      <c r="CK835" s="17"/>
      <c r="CL835" s="17"/>
    </row>
    <row r="836" spans="19:90" x14ac:dyDescent="0.25"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</row>
    <row r="837" spans="19:90" x14ac:dyDescent="0.25"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</row>
    <row r="838" spans="19:90" x14ac:dyDescent="0.25"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R838" s="17"/>
      <c r="BS838" s="17"/>
      <c r="BT838" s="17"/>
      <c r="BU838" s="17"/>
      <c r="BV838" s="17"/>
      <c r="BW838" s="17"/>
      <c r="BX838" s="17"/>
      <c r="BY838" s="17"/>
      <c r="BZ838" s="17"/>
      <c r="CA838" s="17"/>
      <c r="CB838" s="17"/>
      <c r="CC838" s="17"/>
      <c r="CD838" s="17"/>
      <c r="CE838" s="17"/>
      <c r="CF838" s="17"/>
      <c r="CG838" s="17"/>
      <c r="CH838" s="17"/>
      <c r="CI838" s="17"/>
      <c r="CJ838" s="17"/>
      <c r="CK838" s="17"/>
      <c r="CL838" s="17"/>
    </row>
    <row r="839" spans="19:90" x14ac:dyDescent="0.25"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A839" s="17"/>
      <c r="CB839" s="17"/>
      <c r="CC839" s="17"/>
      <c r="CD839" s="17"/>
      <c r="CE839" s="17"/>
      <c r="CF839" s="17"/>
      <c r="CG839" s="17"/>
      <c r="CH839" s="17"/>
      <c r="CI839" s="17"/>
      <c r="CJ839" s="17"/>
      <c r="CK839" s="17"/>
      <c r="CL839" s="17"/>
    </row>
    <row r="840" spans="19:90" x14ac:dyDescent="0.25"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  <c r="BI840" s="17"/>
      <c r="BJ840" s="17"/>
      <c r="BK840" s="17"/>
      <c r="BL840" s="17"/>
      <c r="BM840" s="17"/>
      <c r="BN840" s="17"/>
      <c r="BO840" s="17"/>
      <c r="BP840" s="17"/>
      <c r="BQ840" s="17"/>
      <c r="BR840" s="17"/>
      <c r="BS840" s="17"/>
      <c r="BT840" s="17"/>
      <c r="BU840" s="17"/>
      <c r="BV840" s="17"/>
      <c r="BW840" s="17"/>
      <c r="BX840" s="17"/>
      <c r="BY840" s="17"/>
      <c r="BZ840" s="17"/>
      <c r="CA840" s="17"/>
      <c r="CB840" s="17"/>
      <c r="CC840" s="17"/>
      <c r="CD840" s="17"/>
      <c r="CE840" s="17"/>
      <c r="CF840" s="17"/>
      <c r="CG840" s="17"/>
      <c r="CH840" s="17"/>
      <c r="CI840" s="17"/>
      <c r="CJ840" s="17"/>
      <c r="CK840" s="17"/>
      <c r="CL840" s="17"/>
    </row>
    <row r="841" spans="19:90" x14ac:dyDescent="0.25"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</row>
    <row r="842" spans="19:90" x14ac:dyDescent="0.25"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</row>
    <row r="843" spans="19:90" x14ac:dyDescent="0.25"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  <c r="BO843" s="17"/>
      <c r="BP843" s="17"/>
      <c r="BQ843" s="17"/>
      <c r="BR843" s="17"/>
      <c r="BS843" s="17"/>
      <c r="BT843" s="17"/>
      <c r="BU843" s="17"/>
      <c r="BV843" s="17"/>
      <c r="BW843" s="17"/>
      <c r="BX843" s="17"/>
      <c r="BY843" s="17"/>
      <c r="BZ843" s="17"/>
      <c r="CA843" s="17"/>
      <c r="CB843" s="17"/>
      <c r="CC843" s="17"/>
      <c r="CD843" s="17"/>
      <c r="CE843" s="17"/>
      <c r="CF843" s="17"/>
      <c r="CG843" s="17"/>
      <c r="CH843" s="17"/>
      <c r="CI843" s="17"/>
      <c r="CJ843" s="17"/>
      <c r="CK843" s="17"/>
      <c r="CL843" s="17"/>
    </row>
    <row r="844" spans="19:90" x14ac:dyDescent="0.25"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  <c r="BO844" s="17"/>
      <c r="BP844" s="17"/>
      <c r="BQ844" s="17"/>
      <c r="BR844" s="17"/>
      <c r="BS844" s="17"/>
      <c r="BT844" s="17"/>
      <c r="BU844" s="17"/>
      <c r="BV844" s="17"/>
      <c r="BW844" s="17"/>
      <c r="BX844" s="17"/>
      <c r="BY844" s="17"/>
      <c r="BZ844" s="17"/>
      <c r="CA844" s="17"/>
      <c r="CB844" s="17"/>
      <c r="CC844" s="17"/>
      <c r="CD844" s="17"/>
      <c r="CE844" s="17"/>
      <c r="CF844" s="17"/>
      <c r="CG844" s="17"/>
      <c r="CH844" s="17"/>
      <c r="CI844" s="17"/>
      <c r="CJ844" s="17"/>
      <c r="CK844" s="17"/>
      <c r="CL844" s="17"/>
    </row>
    <row r="845" spans="19:90" x14ac:dyDescent="0.25"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  <c r="BI845" s="17"/>
      <c r="BJ845" s="17"/>
      <c r="BK845" s="17"/>
      <c r="BL845" s="17"/>
      <c r="BM845" s="17"/>
      <c r="BN845" s="17"/>
      <c r="BO845" s="17"/>
      <c r="BP845" s="17"/>
      <c r="BQ845" s="17"/>
      <c r="BR845" s="17"/>
      <c r="BS845" s="17"/>
      <c r="BT845" s="17"/>
      <c r="BU845" s="17"/>
      <c r="BV845" s="17"/>
      <c r="BW845" s="17"/>
      <c r="BX845" s="17"/>
      <c r="BY845" s="17"/>
      <c r="BZ845" s="17"/>
      <c r="CA845" s="17"/>
      <c r="CB845" s="17"/>
      <c r="CC845" s="17"/>
      <c r="CD845" s="17"/>
      <c r="CE845" s="17"/>
      <c r="CF845" s="17"/>
      <c r="CG845" s="17"/>
      <c r="CH845" s="17"/>
      <c r="CI845" s="17"/>
      <c r="CJ845" s="17"/>
      <c r="CK845" s="17"/>
      <c r="CL845" s="17"/>
    </row>
    <row r="846" spans="19:90" x14ac:dyDescent="0.25"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/>
      <c r="CF846" s="17"/>
      <c r="CG846" s="17"/>
      <c r="CH846" s="17"/>
      <c r="CI846" s="17"/>
      <c r="CJ846" s="17"/>
      <c r="CK846" s="17"/>
      <c r="CL846" s="17"/>
    </row>
    <row r="847" spans="19:90" x14ac:dyDescent="0.25"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/>
      <c r="CF847" s="17"/>
      <c r="CG847" s="17"/>
      <c r="CH847" s="17"/>
      <c r="CI847" s="17"/>
      <c r="CJ847" s="17"/>
      <c r="CK847" s="17"/>
      <c r="CL847" s="17"/>
    </row>
    <row r="848" spans="19:90" x14ac:dyDescent="0.25"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7"/>
      <c r="BE848" s="17"/>
      <c r="BF848" s="17"/>
      <c r="BG848" s="17"/>
      <c r="BH848" s="17"/>
      <c r="BI848" s="17"/>
      <c r="BJ848" s="17"/>
      <c r="BK848" s="17"/>
      <c r="BL848" s="17"/>
      <c r="BM848" s="17"/>
      <c r="BN848" s="17"/>
      <c r="BO848" s="17"/>
      <c r="BP848" s="17"/>
      <c r="BQ848" s="17"/>
      <c r="BR848" s="17"/>
      <c r="BS848" s="17"/>
      <c r="BT848" s="17"/>
      <c r="BU848" s="17"/>
      <c r="BV848" s="17"/>
      <c r="BW848" s="17"/>
      <c r="BX848" s="17"/>
      <c r="BY848" s="17"/>
      <c r="BZ848" s="17"/>
      <c r="CA848" s="17"/>
      <c r="CB848" s="17"/>
      <c r="CC848" s="17"/>
      <c r="CD848" s="17"/>
      <c r="CE848" s="17"/>
      <c r="CF848" s="17"/>
      <c r="CG848" s="17"/>
      <c r="CH848" s="17"/>
      <c r="CI848" s="17"/>
      <c r="CJ848" s="17"/>
      <c r="CK848" s="17"/>
      <c r="CL848" s="17"/>
    </row>
    <row r="849" spans="19:90" x14ac:dyDescent="0.25"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7"/>
      <c r="BE849" s="17"/>
      <c r="BF849" s="17"/>
      <c r="BG849" s="17"/>
      <c r="BH849" s="17"/>
      <c r="BI849" s="17"/>
      <c r="BJ849" s="17"/>
      <c r="BK849" s="17"/>
      <c r="BL849" s="17"/>
      <c r="BM849" s="17"/>
      <c r="BN849" s="17"/>
      <c r="BO849" s="17"/>
      <c r="BP849" s="17"/>
      <c r="BQ849" s="17"/>
      <c r="BR849" s="17"/>
      <c r="BS849" s="17"/>
      <c r="BT849" s="17"/>
      <c r="BU849" s="17"/>
      <c r="BV849" s="17"/>
      <c r="BW849" s="17"/>
      <c r="BX849" s="17"/>
      <c r="BY849" s="17"/>
      <c r="BZ849" s="17"/>
      <c r="CA849" s="17"/>
      <c r="CB849" s="17"/>
      <c r="CC849" s="17"/>
      <c r="CD849" s="17"/>
      <c r="CE849" s="17"/>
      <c r="CF849" s="17"/>
      <c r="CG849" s="17"/>
      <c r="CH849" s="17"/>
      <c r="CI849" s="17"/>
      <c r="CJ849" s="17"/>
      <c r="CK849" s="17"/>
      <c r="CL849" s="17"/>
    </row>
    <row r="850" spans="19:90" x14ac:dyDescent="0.25"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  <c r="BI850" s="17"/>
      <c r="BJ850" s="17"/>
      <c r="BK850" s="17"/>
      <c r="BL850" s="17"/>
      <c r="BM850" s="17"/>
      <c r="BN850" s="17"/>
      <c r="BO850" s="17"/>
      <c r="BP850" s="17"/>
      <c r="BQ850" s="17"/>
      <c r="BR850" s="17"/>
      <c r="BS850" s="17"/>
      <c r="BT850" s="17"/>
      <c r="BU850" s="17"/>
      <c r="BV850" s="17"/>
      <c r="BW850" s="17"/>
      <c r="BX850" s="17"/>
      <c r="BY850" s="17"/>
      <c r="BZ850" s="17"/>
      <c r="CA850" s="17"/>
      <c r="CB850" s="17"/>
      <c r="CC850" s="17"/>
      <c r="CD850" s="17"/>
      <c r="CE850" s="17"/>
      <c r="CF850" s="17"/>
      <c r="CG850" s="17"/>
      <c r="CH850" s="17"/>
      <c r="CI850" s="17"/>
      <c r="CJ850" s="17"/>
      <c r="CK850" s="17"/>
      <c r="CL850" s="17"/>
    </row>
    <row r="851" spans="19:90" x14ac:dyDescent="0.25"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</row>
    <row r="852" spans="19:90" x14ac:dyDescent="0.25"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</row>
    <row r="853" spans="19:90" x14ac:dyDescent="0.25"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  <c r="BI853" s="17"/>
      <c r="BJ853" s="17"/>
      <c r="BK853" s="17"/>
      <c r="BL853" s="17"/>
      <c r="BM853" s="17"/>
      <c r="BN853" s="17"/>
      <c r="BO853" s="17"/>
      <c r="BP853" s="17"/>
      <c r="BQ853" s="17"/>
      <c r="BR853" s="17"/>
      <c r="BS853" s="17"/>
      <c r="BT853" s="17"/>
      <c r="BU853" s="17"/>
      <c r="BV853" s="17"/>
      <c r="BW853" s="17"/>
      <c r="BX853" s="17"/>
      <c r="BY853" s="17"/>
      <c r="BZ853" s="17"/>
      <c r="CA853" s="17"/>
      <c r="CB853" s="17"/>
      <c r="CC853" s="17"/>
      <c r="CD853" s="17"/>
      <c r="CE853" s="17"/>
      <c r="CF853" s="17"/>
      <c r="CG853" s="17"/>
      <c r="CH853" s="17"/>
      <c r="CI853" s="17"/>
      <c r="CJ853" s="17"/>
      <c r="CK853" s="17"/>
      <c r="CL853" s="17"/>
    </row>
    <row r="854" spans="19:90" x14ac:dyDescent="0.25"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  <c r="BI854" s="17"/>
      <c r="BJ854" s="17"/>
      <c r="BK854" s="17"/>
      <c r="BL854" s="17"/>
      <c r="BM854" s="17"/>
      <c r="BN854" s="17"/>
      <c r="BO854" s="17"/>
      <c r="BP854" s="17"/>
      <c r="BQ854" s="17"/>
      <c r="BR854" s="17"/>
      <c r="BS854" s="17"/>
      <c r="BT854" s="17"/>
      <c r="BU854" s="17"/>
      <c r="BV854" s="17"/>
      <c r="BW854" s="17"/>
      <c r="BX854" s="17"/>
      <c r="BY854" s="17"/>
      <c r="BZ854" s="17"/>
      <c r="CA854" s="17"/>
      <c r="CB854" s="17"/>
      <c r="CC854" s="17"/>
      <c r="CD854" s="17"/>
      <c r="CE854" s="17"/>
      <c r="CF854" s="17"/>
      <c r="CG854" s="17"/>
      <c r="CH854" s="17"/>
      <c r="CI854" s="17"/>
      <c r="CJ854" s="17"/>
      <c r="CK854" s="17"/>
      <c r="CL854" s="17"/>
    </row>
    <row r="855" spans="19:90" x14ac:dyDescent="0.25"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  <c r="BI855" s="17"/>
      <c r="BJ855" s="17"/>
      <c r="BK855" s="17"/>
      <c r="BL855" s="17"/>
      <c r="BM855" s="17"/>
      <c r="BN855" s="17"/>
      <c r="BO855" s="17"/>
      <c r="BP855" s="17"/>
      <c r="BQ855" s="17"/>
      <c r="BR855" s="17"/>
      <c r="BS855" s="17"/>
      <c r="BT855" s="17"/>
      <c r="BU855" s="17"/>
      <c r="BV855" s="17"/>
      <c r="BW855" s="17"/>
      <c r="BX855" s="17"/>
      <c r="BY855" s="17"/>
      <c r="BZ855" s="17"/>
      <c r="CA855" s="17"/>
      <c r="CB855" s="17"/>
      <c r="CC855" s="17"/>
      <c r="CD855" s="17"/>
      <c r="CE855" s="17"/>
      <c r="CF855" s="17"/>
      <c r="CG855" s="17"/>
      <c r="CH855" s="17"/>
      <c r="CI855" s="17"/>
      <c r="CJ855" s="17"/>
      <c r="CK855" s="17"/>
      <c r="CL855" s="17"/>
    </row>
    <row r="856" spans="19:90" x14ac:dyDescent="0.25"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</row>
    <row r="857" spans="19:90" x14ac:dyDescent="0.25"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</row>
    <row r="858" spans="19:90" x14ac:dyDescent="0.25"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  <c r="BO858" s="17"/>
      <c r="BP858" s="17"/>
      <c r="BQ858" s="17"/>
      <c r="BR858" s="17"/>
      <c r="BS858" s="17"/>
      <c r="BT858" s="17"/>
      <c r="BU858" s="17"/>
      <c r="BV858" s="17"/>
      <c r="BW858" s="17"/>
      <c r="BX858" s="17"/>
      <c r="BY858" s="17"/>
      <c r="BZ858" s="17"/>
      <c r="CA858" s="17"/>
      <c r="CB858" s="17"/>
      <c r="CC858" s="17"/>
      <c r="CD858" s="17"/>
      <c r="CE858" s="17"/>
      <c r="CF858" s="17"/>
      <c r="CG858" s="17"/>
      <c r="CH858" s="17"/>
      <c r="CI858" s="17"/>
      <c r="CJ858" s="17"/>
      <c r="CK858" s="17"/>
      <c r="CL858" s="17"/>
    </row>
    <row r="859" spans="19:90" x14ac:dyDescent="0.25"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  <c r="BI859" s="17"/>
      <c r="BJ859" s="17"/>
      <c r="BK859" s="17"/>
      <c r="BL859" s="17"/>
      <c r="BM859" s="17"/>
      <c r="BN859" s="17"/>
      <c r="BO859" s="17"/>
      <c r="BP859" s="17"/>
      <c r="BQ859" s="17"/>
      <c r="BR859" s="17"/>
      <c r="BS859" s="17"/>
      <c r="BT859" s="17"/>
      <c r="BU859" s="17"/>
      <c r="BV859" s="17"/>
      <c r="BW859" s="17"/>
      <c r="BX859" s="17"/>
      <c r="BY859" s="17"/>
      <c r="BZ859" s="17"/>
      <c r="CA859" s="17"/>
      <c r="CB859" s="17"/>
      <c r="CC859" s="17"/>
      <c r="CD859" s="17"/>
      <c r="CE859" s="17"/>
      <c r="CF859" s="17"/>
      <c r="CG859" s="17"/>
      <c r="CH859" s="17"/>
      <c r="CI859" s="17"/>
      <c r="CJ859" s="17"/>
      <c r="CK859" s="17"/>
      <c r="CL859" s="17"/>
    </row>
    <row r="860" spans="19:90" x14ac:dyDescent="0.25"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7"/>
      <c r="BE860" s="17"/>
      <c r="BF860" s="17"/>
      <c r="BG860" s="17"/>
      <c r="BH860" s="17"/>
      <c r="BI860" s="17"/>
      <c r="BJ860" s="17"/>
      <c r="BK860" s="17"/>
      <c r="BL860" s="17"/>
      <c r="BM860" s="17"/>
      <c r="BN860" s="17"/>
      <c r="BO860" s="17"/>
      <c r="BP860" s="17"/>
      <c r="BQ860" s="17"/>
      <c r="BR860" s="17"/>
      <c r="BS860" s="17"/>
      <c r="BT860" s="17"/>
      <c r="BU860" s="17"/>
      <c r="BV860" s="17"/>
      <c r="BW860" s="17"/>
      <c r="BX860" s="17"/>
      <c r="BY860" s="17"/>
      <c r="BZ860" s="17"/>
      <c r="CA860" s="17"/>
      <c r="CB860" s="17"/>
      <c r="CC860" s="17"/>
      <c r="CD860" s="17"/>
      <c r="CE860" s="17"/>
      <c r="CF860" s="17"/>
      <c r="CG860" s="17"/>
      <c r="CH860" s="17"/>
      <c r="CI860" s="17"/>
      <c r="CJ860" s="17"/>
      <c r="CK860" s="17"/>
      <c r="CL860" s="17"/>
    </row>
    <row r="861" spans="19:90" x14ac:dyDescent="0.25"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</row>
    <row r="862" spans="19:90" x14ac:dyDescent="0.25"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</row>
    <row r="863" spans="19:90" x14ac:dyDescent="0.25"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  <c r="BI863" s="17"/>
      <c r="BJ863" s="17"/>
      <c r="BK863" s="17"/>
      <c r="BL863" s="17"/>
      <c r="BM863" s="17"/>
      <c r="BN863" s="17"/>
      <c r="BO863" s="17"/>
      <c r="BP863" s="17"/>
      <c r="BQ863" s="17"/>
      <c r="BR863" s="17"/>
      <c r="BS863" s="17"/>
      <c r="BT863" s="17"/>
      <c r="BU863" s="17"/>
      <c r="BV863" s="17"/>
      <c r="BW863" s="17"/>
      <c r="BX863" s="17"/>
      <c r="BY863" s="17"/>
      <c r="BZ863" s="17"/>
      <c r="CA863" s="17"/>
      <c r="CB863" s="17"/>
      <c r="CC863" s="17"/>
      <c r="CD863" s="17"/>
      <c r="CE863" s="17"/>
      <c r="CF863" s="17"/>
      <c r="CG863" s="17"/>
      <c r="CH863" s="17"/>
      <c r="CI863" s="17"/>
      <c r="CJ863" s="17"/>
      <c r="CK863" s="17"/>
      <c r="CL863" s="17"/>
    </row>
    <row r="864" spans="19:90" x14ac:dyDescent="0.25"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7"/>
      <c r="BE864" s="17"/>
      <c r="BF864" s="17"/>
      <c r="BG864" s="17"/>
      <c r="BH864" s="17"/>
      <c r="BI864" s="17"/>
      <c r="BJ864" s="17"/>
      <c r="BK864" s="17"/>
      <c r="BL864" s="17"/>
      <c r="BM864" s="17"/>
      <c r="BN864" s="17"/>
      <c r="BO864" s="17"/>
      <c r="BP864" s="17"/>
      <c r="BQ864" s="17"/>
      <c r="BR864" s="17"/>
      <c r="BS864" s="17"/>
      <c r="BT864" s="17"/>
      <c r="BU864" s="17"/>
      <c r="BV864" s="17"/>
      <c r="BW864" s="17"/>
      <c r="BX864" s="17"/>
      <c r="BY864" s="17"/>
      <c r="BZ864" s="17"/>
      <c r="CA864" s="17"/>
      <c r="CB864" s="17"/>
      <c r="CC864" s="17"/>
      <c r="CD864" s="17"/>
      <c r="CE864" s="17"/>
      <c r="CF864" s="17"/>
      <c r="CG864" s="17"/>
      <c r="CH864" s="17"/>
      <c r="CI864" s="17"/>
      <c r="CJ864" s="17"/>
      <c r="CK864" s="17"/>
      <c r="CL864" s="17"/>
    </row>
    <row r="865" spans="19:90" x14ac:dyDescent="0.25"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  <c r="BI865" s="17"/>
      <c r="BJ865" s="17"/>
      <c r="BK865" s="17"/>
      <c r="BL865" s="17"/>
      <c r="BM865" s="17"/>
      <c r="BN865" s="17"/>
      <c r="BO865" s="17"/>
      <c r="BP865" s="17"/>
      <c r="BQ865" s="17"/>
      <c r="BR865" s="17"/>
      <c r="BS865" s="17"/>
      <c r="BT865" s="17"/>
      <c r="BU865" s="17"/>
      <c r="BV865" s="17"/>
      <c r="BW865" s="17"/>
      <c r="BX865" s="17"/>
      <c r="BY865" s="17"/>
      <c r="BZ865" s="17"/>
      <c r="CA865" s="17"/>
      <c r="CB865" s="17"/>
      <c r="CC865" s="17"/>
      <c r="CD865" s="17"/>
      <c r="CE865" s="17"/>
      <c r="CF865" s="17"/>
      <c r="CG865" s="17"/>
      <c r="CH865" s="17"/>
      <c r="CI865" s="17"/>
      <c r="CJ865" s="17"/>
      <c r="CK865" s="17"/>
      <c r="CL865" s="17"/>
    </row>
    <row r="866" spans="19:90" x14ac:dyDescent="0.25"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</row>
    <row r="867" spans="19:90" x14ac:dyDescent="0.25"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</row>
    <row r="868" spans="19:90" x14ac:dyDescent="0.25"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R868" s="17"/>
      <c r="BS868" s="17"/>
      <c r="BT868" s="17"/>
      <c r="BU868" s="17"/>
      <c r="BV868" s="17"/>
      <c r="BW868" s="17"/>
      <c r="BX868" s="17"/>
      <c r="BY868" s="17"/>
      <c r="BZ868" s="17"/>
      <c r="CA868" s="17"/>
      <c r="CB868" s="17"/>
      <c r="CC868" s="17"/>
      <c r="CD868" s="17"/>
      <c r="CE868" s="17"/>
      <c r="CF868" s="17"/>
      <c r="CG868" s="17"/>
      <c r="CH868" s="17"/>
      <c r="CI868" s="17"/>
      <c r="CJ868" s="17"/>
      <c r="CK868" s="17"/>
      <c r="CL868" s="17"/>
    </row>
    <row r="869" spans="19:90" x14ac:dyDescent="0.25"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R869" s="17"/>
      <c r="BS869" s="17"/>
      <c r="BT869" s="17"/>
      <c r="BU869" s="17"/>
      <c r="BV869" s="17"/>
      <c r="BW869" s="17"/>
      <c r="BX869" s="17"/>
      <c r="BY869" s="17"/>
      <c r="BZ869" s="17"/>
      <c r="CA869" s="17"/>
      <c r="CB869" s="17"/>
      <c r="CC869" s="17"/>
      <c r="CD869" s="17"/>
      <c r="CE869" s="17"/>
      <c r="CF869" s="17"/>
      <c r="CG869" s="17"/>
      <c r="CH869" s="17"/>
      <c r="CI869" s="17"/>
      <c r="CJ869" s="17"/>
      <c r="CK869" s="17"/>
      <c r="CL869" s="17"/>
    </row>
    <row r="870" spans="19:90" x14ac:dyDescent="0.25"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  <c r="BI870" s="17"/>
      <c r="BJ870" s="17"/>
      <c r="BK870" s="17"/>
      <c r="BL870" s="17"/>
      <c r="BM870" s="17"/>
      <c r="BN870" s="17"/>
      <c r="BO870" s="17"/>
      <c r="BP870" s="17"/>
      <c r="BQ870" s="17"/>
      <c r="BR870" s="17"/>
      <c r="BS870" s="17"/>
      <c r="BT870" s="17"/>
      <c r="BU870" s="17"/>
      <c r="BV870" s="17"/>
      <c r="BW870" s="17"/>
      <c r="BX870" s="17"/>
      <c r="BY870" s="17"/>
      <c r="BZ870" s="17"/>
      <c r="CA870" s="17"/>
      <c r="CB870" s="17"/>
      <c r="CC870" s="17"/>
      <c r="CD870" s="17"/>
      <c r="CE870" s="17"/>
      <c r="CF870" s="17"/>
      <c r="CG870" s="17"/>
      <c r="CH870" s="17"/>
      <c r="CI870" s="17"/>
      <c r="CJ870" s="17"/>
      <c r="CK870" s="17"/>
      <c r="CL870" s="17"/>
    </row>
    <row r="871" spans="19:90" x14ac:dyDescent="0.25"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</row>
    <row r="872" spans="19:90" x14ac:dyDescent="0.25"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</row>
    <row r="873" spans="19:90" x14ac:dyDescent="0.25"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  <c r="BI873" s="17"/>
      <c r="BJ873" s="17"/>
      <c r="BK873" s="17"/>
      <c r="BL873" s="17"/>
      <c r="BM873" s="17"/>
      <c r="BN873" s="17"/>
      <c r="BO873" s="17"/>
      <c r="BP873" s="17"/>
      <c r="BQ873" s="17"/>
      <c r="BR873" s="17"/>
      <c r="BS873" s="17"/>
      <c r="BT873" s="17"/>
      <c r="BU873" s="17"/>
      <c r="BV873" s="17"/>
      <c r="BW873" s="17"/>
      <c r="BX873" s="17"/>
      <c r="BY873" s="17"/>
      <c r="BZ873" s="17"/>
      <c r="CA873" s="17"/>
      <c r="CB873" s="17"/>
      <c r="CC873" s="17"/>
      <c r="CD873" s="17"/>
      <c r="CE873" s="17"/>
      <c r="CF873" s="17"/>
      <c r="CG873" s="17"/>
      <c r="CH873" s="17"/>
      <c r="CI873" s="17"/>
      <c r="CJ873" s="17"/>
      <c r="CK873" s="17"/>
      <c r="CL873" s="17"/>
    </row>
    <row r="874" spans="19:90" x14ac:dyDescent="0.25"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  <c r="BO874" s="17"/>
      <c r="BP874" s="17"/>
      <c r="BQ874" s="17"/>
      <c r="BR874" s="17"/>
      <c r="BS874" s="17"/>
      <c r="BT874" s="17"/>
      <c r="BU874" s="17"/>
      <c r="BV874" s="17"/>
      <c r="BW874" s="17"/>
      <c r="BX874" s="17"/>
      <c r="BY874" s="17"/>
      <c r="BZ874" s="17"/>
      <c r="CA874" s="17"/>
      <c r="CB874" s="17"/>
      <c r="CC874" s="17"/>
      <c r="CD874" s="17"/>
      <c r="CE874" s="17"/>
      <c r="CF874" s="17"/>
      <c r="CG874" s="17"/>
      <c r="CH874" s="17"/>
      <c r="CI874" s="17"/>
      <c r="CJ874" s="17"/>
      <c r="CK874" s="17"/>
      <c r="CL874" s="17"/>
    </row>
    <row r="875" spans="19:90" x14ac:dyDescent="0.25"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  <c r="BO875" s="17"/>
      <c r="BP875" s="17"/>
      <c r="BQ875" s="17"/>
      <c r="BR875" s="17"/>
      <c r="BS875" s="17"/>
      <c r="BT875" s="17"/>
      <c r="BU875" s="17"/>
      <c r="BV875" s="17"/>
      <c r="BW875" s="17"/>
      <c r="BX875" s="17"/>
      <c r="BY875" s="17"/>
      <c r="BZ875" s="17"/>
      <c r="CA875" s="17"/>
      <c r="CB875" s="17"/>
      <c r="CC875" s="17"/>
      <c r="CD875" s="17"/>
      <c r="CE875" s="17"/>
      <c r="CF875" s="17"/>
      <c r="CG875" s="17"/>
      <c r="CH875" s="17"/>
      <c r="CI875" s="17"/>
      <c r="CJ875" s="17"/>
      <c r="CK875" s="17"/>
      <c r="CL875" s="17"/>
    </row>
    <row r="876" spans="19:90" x14ac:dyDescent="0.25"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</row>
    <row r="877" spans="19:90" x14ac:dyDescent="0.25"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</row>
    <row r="878" spans="19:90" x14ac:dyDescent="0.25"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  <c r="BO878" s="17"/>
      <c r="BP878" s="17"/>
      <c r="BQ878" s="17"/>
      <c r="BR878" s="17"/>
      <c r="BS878" s="17"/>
      <c r="BT878" s="17"/>
      <c r="BU878" s="17"/>
      <c r="BV878" s="17"/>
      <c r="BW878" s="17"/>
      <c r="BX878" s="17"/>
      <c r="BY878" s="17"/>
      <c r="BZ878" s="17"/>
      <c r="CA878" s="17"/>
      <c r="CB878" s="17"/>
      <c r="CC878" s="17"/>
      <c r="CD878" s="17"/>
      <c r="CE878" s="17"/>
      <c r="CF878" s="17"/>
      <c r="CG878" s="17"/>
      <c r="CH878" s="17"/>
      <c r="CI878" s="17"/>
      <c r="CJ878" s="17"/>
      <c r="CK878" s="17"/>
      <c r="CL878" s="17"/>
    </row>
    <row r="879" spans="19:90" x14ac:dyDescent="0.25"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  <c r="BI879" s="17"/>
      <c r="BJ879" s="17"/>
      <c r="BK879" s="17"/>
      <c r="BL879" s="17"/>
      <c r="BM879" s="17"/>
      <c r="BN879" s="17"/>
      <c r="BO879" s="17"/>
      <c r="BP879" s="17"/>
      <c r="BQ879" s="17"/>
      <c r="BR879" s="17"/>
      <c r="BS879" s="17"/>
      <c r="BT879" s="17"/>
      <c r="BU879" s="17"/>
      <c r="BV879" s="17"/>
      <c r="BW879" s="17"/>
      <c r="BX879" s="17"/>
      <c r="BY879" s="17"/>
      <c r="BZ879" s="17"/>
      <c r="CA879" s="17"/>
      <c r="CB879" s="17"/>
      <c r="CC879" s="17"/>
      <c r="CD879" s="17"/>
      <c r="CE879" s="17"/>
      <c r="CF879" s="17"/>
      <c r="CG879" s="17"/>
      <c r="CH879" s="17"/>
      <c r="CI879" s="17"/>
      <c r="CJ879" s="17"/>
      <c r="CK879" s="17"/>
      <c r="CL879" s="17"/>
    </row>
    <row r="880" spans="19:90" x14ac:dyDescent="0.25"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  <c r="BO880" s="17"/>
      <c r="BP880" s="17"/>
      <c r="BQ880" s="17"/>
      <c r="BR880" s="17"/>
      <c r="BS880" s="17"/>
      <c r="BT880" s="17"/>
      <c r="BU880" s="17"/>
      <c r="BV880" s="17"/>
      <c r="BW880" s="17"/>
      <c r="BX880" s="17"/>
      <c r="BY880" s="17"/>
      <c r="BZ880" s="17"/>
      <c r="CA880" s="17"/>
      <c r="CB880" s="17"/>
      <c r="CC880" s="17"/>
      <c r="CD880" s="17"/>
      <c r="CE880" s="17"/>
      <c r="CF880" s="17"/>
      <c r="CG880" s="17"/>
      <c r="CH880" s="17"/>
      <c r="CI880" s="17"/>
      <c r="CJ880" s="17"/>
      <c r="CK880" s="17"/>
      <c r="CL880" s="17"/>
    </row>
    <row r="881" spans="19:90" x14ac:dyDescent="0.25"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/>
      <c r="BZ881" s="17"/>
      <c r="CA881" s="17"/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</row>
    <row r="882" spans="19:90" x14ac:dyDescent="0.25"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</row>
    <row r="883" spans="19:90" x14ac:dyDescent="0.25"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  <c r="BO883" s="17"/>
      <c r="BP883" s="17"/>
      <c r="BQ883" s="17"/>
      <c r="BR883" s="17"/>
      <c r="BS883" s="17"/>
      <c r="BT883" s="17"/>
      <c r="BU883" s="17"/>
      <c r="BV883" s="17"/>
      <c r="BW883" s="17"/>
      <c r="BX883" s="17"/>
      <c r="BY883" s="17"/>
      <c r="BZ883" s="17"/>
      <c r="CA883" s="17"/>
      <c r="CB883" s="17"/>
      <c r="CC883" s="17"/>
      <c r="CD883" s="17"/>
      <c r="CE883" s="17"/>
      <c r="CF883" s="17"/>
      <c r="CG883" s="17"/>
      <c r="CH883" s="17"/>
      <c r="CI883" s="17"/>
      <c r="CJ883" s="17"/>
      <c r="CK883" s="17"/>
      <c r="CL883" s="17"/>
    </row>
    <row r="884" spans="19:90" x14ac:dyDescent="0.25"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  <c r="BO884" s="17"/>
      <c r="BP884" s="17"/>
      <c r="BQ884" s="17"/>
      <c r="BR884" s="17"/>
      <c r="BS884" s="17"/>
      <c r="BT884" s="17"/>
      <c r="BU884" s="17"/>
      <c r="BV884" s="17"/>
      <c r="BW884" s="17"/>
      <c r="BX884" s="17"/>
      <c r="BY884" s="17"/>
      <c r="BZ884" s="17"/>
      <c r="CA884" s="17"/>
      <c r="CB884" s="17"/>
      <c r="CC884" s="17"/>
      <c r="CD884" s="17"/>
      <c r="CE884" s="17"/>
      <c r="CF884" s="17"/>
      <c r="CG884" s="17"/>
      <c r="CH884" s="17"/>
      <c r="CI884" s="17"/>
      <c r="CJ884" s="17"/>
      <c r="CK884" s="17"/>
      <c r="CL884" s="17"/>
    </row>
    <row r="885" spans="19:90" x14ac:dyDescent="0.25"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  <c r="BI885" s="17"/>
      <c r="BJ885" s="17"/>
      <c r="BK885" s="17"/>
      <c r="BL885" s="17"/>
      <c r="BM885" s="17"/>
      <c r="BN885" s="17"/>
      <c r="BO885" s="17"/>
      <c r="BP885" s="17"/>
      <c r="BQ885" s="17"/>
      <c r="BR885" s="17"/>
      <c r="BS885" s="17"/>
      <c r="BT885" s="17"/>
      <c r="BU885" s="17"/>
      <c r="BV885" s="17"/>
      <c r="BW885" s="17"/>
      <c r="BX885" s="17"/>
      <c r="BY885" s="17"/>
      <c r="BZ885" s="17"/>
      <c r="CA885" s="17"/>
      <c r="CB885" s="17"/>
      <c r="CC885" s="17"/>
      <c r="CD885" s="17"/>
      <c r="CE885" s="17"/>
      <c r="CF885" s="17"/>
      <c r="CG885" s="17"/>
      <c r="CH885" s="17"/>
      <c r="CI885" s="17"/>
      <c r="CJ885" s="17"/>
      <c r="CK885" s="17"/>
      <c r="CL885" s="17"/>
    </row>
    <row r="886" spans="19:90" x14ac:dyDescent="0.25"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/>
      <c r="BZ886" s="17"/>
      <c r="CA886" s="17"/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</row>
    <row r="887" spans="19:90" x14ac:dyDescent="0.25"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/>
      <c r="BZ887" s="17"/>
      <c r="CA887" s="17"/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</row>
    <row r="888" spans="19:90" x14ac:dyDescent="0.25"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  <c r="BI888" s="17"/>
      <c r="BJ888" s="17"/>
      <c r="BK888" s="17"/>
      <c r="BL888" s="17"/>
      <c r="BM888" s="17"/>
      <c r="BN888" s="17"/>
      <c r="BO888" s="17"/>
      <c r="BP888" s="17"/>
      <c r="BQ888" s="17"/>
      <c r="BR888" s="17"/>
      <c r="BS888" s="17"/>
      <c r="BT888" s="17"/>
      <c r="BU888" s="17"/>
      <c r="BV888" s="17"/>
      <c r="BW888" s="17"/>
      <c r="BX888" s="17"/>
      <c r="BY888" s="17"/>
      <c r="BZ888" s="17"/>
      <c r="CA888" s="17"/>
      <c r="CB888" s="17"/>
      <c r="CC888" s="17"/>
      <c r="CD888" s="17"/>
      <c r="CE888" s="17"/>
      <c r="CF888" s="17"/>
      <c r="CG888" s="17"/>
      <c r="CH888" s="17"/>
      <c r="CI888" s="17"/>
      <c r="CJ888" s="17"/>
      <c r="CK888" s="17"/>
      <c r="CL888" s="17"/>
    </row>
    <row r="889" spans="19:90" x14ac:dyDescent="0.25"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  <c r="BI889" s="17"/>
      <c r="BJ889" s="17"/>
      <c r="BK889" s="17"/>
      <c r="BL889" s="17"/>
      <c r="BM889" s="17"/>
      <c r="BN889" s="17"/>
      <c r="BO889" s="17"/>
      <c r="BP889" s="17"/>
      <c r="BQ889" s="17"/>
      <c r="BR889" s="17"/>
      <c r="BS889" s="17"/>
      <c r="BT889" s="17"/>
      <c r="BU889" s="17"/>
      <c r="BV889" s="17"/>
      <c r="BW889" s="17"/>
      <c r="BX889" s="17"/>
      <c r="BY889" s="17"/>
      <c r="BZ889" s="17"/>
      <c r="CA889" s="17"/>
      <c r="CB889" s="17"/>
      <c r="CC889" s="17"/>
      <c r="CD889" s="17"/>
      <c r="CE889" s="17"/>
      <c r="CF889" s="17"/>
      <c r="CG889" s="17"/>
      <c r="CH889" s="17"/>
      <c r="CI889" s="17"/>
      <c r="CJ889" s="17"/>
      <c r="CK889" s="17"/>
      <c r="CL889" s="17"/>
    </row>
    <row r="890" spans="19:90" x14ac:dyDescent="0.25"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R890" s="17"/>
      <c r="BS890" s="17"/>
      <c r="BT890" s="17"/>
      <c r="BU890" s="17"/>
      <c r="BV890" s="17"/>
      <c r="BW890" s="17"/>
      <c r="BX890" s="17"/>
      <c r="BY890" s="17"/>
      <c r="BZ890" s="17"/>
      <c r="CA890" s="17"/>
      <c r="CB890" s="17"/>
      <c r="CC890" s="17"/>
      <c r="CD890" s="17"/>
      <c r="CE890" s="17"/>
      <c r="CF890" s="17"/>
      <c r="CG890" s="17"/>
      <c r="CH890" s="17"/>
      <c r="CI890" s="17"/>
      <c r="CJ890" s="17"/>
      <c r="CK890" s="17"/>
      <c r="CL890" s="17"/>
    </row>
    <row r="891" spans="19:90" x14ac:dyDescent="0.25"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  <c r="BT891" s="17"/>
      <c r="BU891" s="17"/>
      <c r="BV891" s="17"/>
      <c r="BW891" s="17"/>
      <c r="BX891" s="17"/>
      <c r="BY891" s="17"/>
      <c r="BZ891" s="17"/>
      <c r="CA891" s="17"/>
      <c r="CB891" s="17"/>
      <c r="CC891" s="17"/>
      <c r="CD891" s="17"/>
      <c r="CE891" s="17"/>
      <c r="CF891" s="17"/>
      <c r="CG891" s="17"/>
      <c r="CH891" s="17"/>
      <c r="CI891" s="17"/>
      <c r="CJ891" s="17"/>
      <c r="CK891" s="17"/>
      <c r="CL891" s="17"/>
    </row>
    <row r="892" spans="19:90" x14ac:dyDescent="0.25"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  <c r="BT892" s="17"/>
      <c r="BU892" s="17"/>
      <c r="BV892" s="17"/>
      <c r="BW892" s="17"/>
      <c r="BX892" s="17"/>
      <c r="BY892" s="17"/>
      <c r="BZ892" s="17"/>
      <c r="CA892" s="17"/>
      <c r="CB892" s="17"/>
      <c r="CC892" s="17"/>
      <c r="CD892" s="17"/>
      <c r="CE892" s="17"/>
      <c r="CF892" s="17"/>
      <c r="CG892" s="17"/>
      <c r="CH892" s="17"/>
      <c r="CI892" s="17"/>
      <c r="CJ892" s="17"/>
      <c r="CK892" s="17"/>
      <c r="CL892" s="17"/>
    </row>
    <row r="893" spans="19:90" x14ac:dyDescent="0.25"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7"/>
      <c r="BE893" s="17"/>
      <c r="BF893" s="17"/>
      <c r="BG893" s="17"/>
      <c r="BH893" s="17"/>
      <c r="BI893" s="17"/>
      <c r="BJ893" s="17"/>
      <c r="BK893" s="17"/>
      <c r="BL893" s="17"/>
      <c r="BM893" s="17"/>
      <c r="BN893" s="17"/>
      <c r="BO893" s="17"/>
      <c r="BP893" s="17"/>
      <c r="BQ893" s="17"/>
      <c r="BR893" s="17"/>
      <c r="BS893" s="17"/>
      <c r="BT893" s="17"/>
      <c r="BU893" s="17"/>
      <c r="BV893" s="17"/>
      <c r="BW893" s="17"/>
      <c r="BX893" s="17"/>
      <c r="BY893" s="17"/>
      <c r="BZ893" s="17"/>
      <c r="CA893" s="17"/>
      <c r="CB893" s="17"/>
      <c r="CC893" s="17"/>
      <c r="CD893" s="17"/>
      <c r="CE893" s="17"/>
      <c r="CF893" s="17"/>
      <c r="CG893" s="17"/>
      <c r="CH893" s="17"/>
      <c r="CI893" s="17"/>
      <c r="CJ893" s="17"/>
      <c r="CK893" s="17"/>
      <c r="CL893" s="17"/>
    </row>
    <row r="894" spans="19:90" x14ac:dyDescent="0.25"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  <c r="AS894" s="17"/>
      <c r="AT894" s="17"/>
      <c r="AU894" s="17"/>
      <c r="AV894" s="17"/>
      <c r="AW894" s="17"/>
      <c r="AX894" s="17"/>
      <c r="AY894" s="17"/>
      <c r="AZ894" s="17"/>
      <c r="BA894" s="17"/>
      <c r="BB894" s="17"/>
      <c r="BC894" s="17"/>
      <c r="BD894" s="17"/>
      <c r="BE894" s="17"/>
      <c r="BF894" s="17"/>
      <c r="BG894" s="17"/>
      <c r="BH894" s="17"/>
      <c r="BI894" s="17"/>
      <c r="BJ894" s="17"/>
      <c r="BK894" s="17"/>
      <c r="BL894" s="17"/>
      <c r="BM894" s="17"/>
      <c r="BN894" s="17"/>
      <c r="BO894" s="17"/>
      <c r="BP894" s="17"/>
      <c r="BQ894" s="17"/>
      <c r="BR894" s="17"/>
      <c r="BS894" s="17"/>
      <c r="BT894" s="17"/>
      <c r="BU894" s="17"/>
      <c r="BV894" s="17"/>
      <c r="BW894" s="17"/>
      <c r="BX894" s="17"/>
      <c r="BY894" s="17"/>
      <c r="BZ894" s="17"/>
      <c r="CA894" s="17"/>
      <c r="CB894" s="17"/>
      <c r="CC894" s="17"/>
      <c r="CD894" s="17"/>
      <c r="CE894" s="17"/>
      <c r="CF894" s="17"/>
      <c r="CG894" s="17"/>
      <c r="CH894" s="17"/>
      <c r="CI894" s="17"/>
      <c r="CJ894" s="17"/>
      <c r="CK894" s="17"/>
      <c r="CL894" s="17"/>
    </row>
    <row r="895" spans="19:90" x14ac:dyDescent="0.25"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7"/>
      <c r="BE895" s="17"/>
      <c r="BF895" s="17"/>
      <c r="BG895" s="17"/>
      <c r="BH895" s="17"/>
      <c r="BI895" s="17"/>
      <c r="BJ895" s="17"/>
      <c r="BK895" s="17"/>
      <c r="BL895" s="17"/>
      <c r="BM895" s="17"/>
      <c r="BN895" s="17"/>
      <c r="BO895" s="17"/>
      <c r="BP895" s="17"/>
      <c r="BQ895" s="17"/>
      <c r="BR895" s="17"/>
      <c r="BS895" s="17"/>
      <c r="BT895" s="17"/>
      <c r="BU895" s="17"/>
      <c r="BV895" s="17"/>
      <c r="BW895" s="17"/>
      <c r="BX895" s="17"/>
      <c r="BY895" s="17"/>
      <c r="BZ895" s="17"/>
      <c r="CA895" s="17"/>
      <c r="CB895" s="17"/>
      <c r="CC895" s="17"/>
      <c r="CD895" s="17"/>
      <c r="CE895" s="17"/>
      <c r="CF895" s="17"/>
      <c r="CG895" s="17"/>
      <c r="CH895" s="17"/>
      <c r="CI895" s="17"/>
      <c r="CJ895" s="17"/>
      <c r="CK895" s="17"/>
      <c r="CL895" s="17"/>
    </row>
    <row r="896" spans="19:90" x14ac:dyDescent="0.25"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</row>
    <row r="897" spans="19:90" x14ac:dyDescent="0.25"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  <c r="BT897" s="17"/>
      <c r="BU897" s="17"/>
      <c r="BV897" s="17"/>
      <c r="BW897" s="17"/>
      <c r="BX897" s="17"/>
      <c r="BY897" s="17"/>
      <c r="BZ897" s="17"/>
      <c r="CA897" s="17"/>
      <c r="CB897" s="17"/>
      <c r="CC897" s="17"/>
      <c r="CD897" s="17"/>
      <c r="CE897" s="17"/>
      <c r="CF897" s="17"/>
      <c r="CG897" s="17"/>
      <c r="CH897" s="17"/>
      <c r="CI897" s="17"/>
      <c r="CJ897" s="17"/>
      <c r="CK897" s="17"/>
      <c r="CL897" s="17"/>
    </row>
    <row r="898" spans="19:90" x14ac:dyDescent="0.25"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7"/>
      <c r="BE898" s="17"/>
      <c r="BF898" s="17"/>
      <c r="BG898" s="17"/>
      <c r="BH898" s="17"/>
      <c r="BI898" s="17"/>
      <c r="BJ898" s="17"/>
      <c r="BK898" s="17"/>
      <c r="BL898" s="17"/>
      <c r="BM898" s="17"/>
      <c r="BN898" s="17"/>
      <c r="BO898" s="17"/>
      <c r="BP898" s="17"/>
      <c r="BQ898" s="17"/>
      <c r="BR898" s="17"/>
      <c r="BS898" s="17"/>
      <c r="BT898" s="17"/>
      <c r="BU898" s="17"/>
      <c r="BV898" s="17"/>
      <c r="BW898" s="17"/>
      <c r="BX898" s="17"/>
      <c r="BY898" s="17"/>
      <c r="BZ898" s="17"/>
      <c r="CA898" s="17"/>
      <c r="CB898" s="17"/>
      <c r="CC898" s="17"/>
      <c r="CD898" s="17"/>
      <c r="CE898" s="17"/>
      <c r="CF898" s="17"/>
      <c r="CG898" s="17"/>
      <c r="CH898" s="17"/>
      <c r="CI898" s="17"/>
      <c r="CJ898" s="17"/>
      <c r="CK898" s="17"/>
      <c r="CL898" s="17"/>
    </row>
    <row r="899" spans="19:90" x14ac:dyDescent="0.25"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7"/>
      <c r="BE899" s="17"/>
      <c r="BF899" s="17"/>
      <c r="BG899" s="17"/>
      <c r="BH899" s="17"/>
      <c r="BI899" s="17"/>
      <c r="BJ899" s="17"/>
      <c r="BK899" s="17"/>
      <c r="BL899" s="17"/>
      <c r="BM899" s="17"/>
      <c r="BN899" s="17"/>
      <c r="BO899" s="17"/>
      <c r="BP899" s="17"/>
      <c r="BQ899" s="17"/>
      <c r="BR899" s="17"/>
      <c r="BS899" s="17"/>
      <c r="BT899" s="17"/>
      <c r="BU899" s="17"/>
      <c r="BV899" s="17"/>
      <c r="BW899" s="17"/>
      <c r="BX899" s="17"/>
      <c r="BY899" s="17"/>
      <c r="BZ899" s="17"/>
      <c r="CA899" s="17"/>
      <c r="CB899" s="17"/>
      <c r="CC899" s="17"/>
      <c r="CD899" s="17"/>
      <c r="CE899" s="17"/>
      <c r="CF899" s="17"/>
      <c r="CG899" s="17"/>
      <c r="CH899" s="17"/>
      <c r="CI899" s="17"/>
      <c r="CJ899" s="17"/>
      <c r="CK899" s="17"/>
      <c r="CL899" s="17"/>
    </row>
    <row r="900" spans="19:90" x14ac:dyDescent="0.25"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/>
      <c r="CF900" s="17"/>
      <c r="CG900" s="17"/>
      <c r="CH900" s="17"/>
      <c r="CI900" s="17"/>
      <c r="CJ900" s="17"/>
      <c r="CK900" s="17"/>
      <c r="CL900" s="17"/>
    </row>
    <row r="901" spans="19:90" x14ac:dyDescent="0.25"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  <c r="BT901" s="17"/>
      <c r="BU901" s="17"/>
      <c r="BV901" s="17"/>
      <c r="BW901" s="17"/>
      <c r="BX901" s="17"/>
      <c r="BY901" s="17"/>
      <c r="BZ901" s="17"/>
      <c r="CA901" s="17"/>
      <c r="CB901" s="17"/>
      <c r="CC901" s="17"/>
      <c r="CD901" s="17"/>
      <c r="CE901" s="17"/>
      <c r="CF901" s="17"/>
      <c r="CG901" s="17"/>
      <c r="CH901" s="17"/>
      <c r="CI901" s="17"/>
      <c r="CJ901" s="17"/>
      <c r="CK901" s="17"/>
      <c r="CL901" s="17"/>
    </row>
    <row r="902" spans="19:90" x14ac:dyDescent="0.25"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7"/>
      <c r="BE902" s="17"/>
      <c r="BF902" s="17"/>
      <c r="BG902" s="17"/>
      <c r="BH902" s="17"/>
      <c r="BI902" s="17"/>
      <c r="BJ902" s="17"/>
      <c r="BK902" s="17"/>
      <c r="BL902" s="17"/>
      <c r="BM902" s="17"/>
      <c r="BN902" s="17"/>
      <c r="BO902" s="17"/>
      <c r="BP902" s="17"/>
      <c r="BQ902" s="17"/>
      <c r="BR902" s="17"/>
      <c r="BS902" s="17"/>
      <c r="BT902" s="17"/>
      <c r="BU902" s="17"/>
      <c r="BV902" s="17"/>
      <c r="BW902" s="17"/>
      <c r="BX902" s="17"/>
      <c r="BY902" s="17"/>
      <c r="BZ902" s="17"/>
      <c r="CA902" s="17"/>
      <c r="CB902" s="17"/>
      <c r="CC902" s="17"/>
      <c r="CD902" s="17"/>
      <c r="CE902" s="17"/>
      <c r="CF902" s="17"/>
      <c r="CG902" s="17"/>
      <c r="CH902" s="17"/>
      <c r="CI902" s="17"/>
      <c r="CJ902" s="17"/>
      <c r="CK902" s="17"/>
      <c r="CL902" s="17"/>
    </row>
    <row r="903" spans="19:90" x14ac:dyDescent="0.25"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  <c r="AS903" s="17"/>
      <c r="AT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7"/>
      <c r="BE903" s="17"/>
      <c r="BF903" s="17"/>
      <c r="BG903" s="17"/>
      <c r="BH903" s="17"/>
      <c r="BI903" s="17"/>
      <c r="BJ903" s="17"/>
      <c r="BK903" s="17"/>
      <c r="BL903" s="17"/>
      <c r="BM903" s="17"/>
      <c r="BN903" s="17"/>
      <c r="BO903" s="17"/>
      <c r="BP903" s="17"/>
      <c r="BQ903" s="17"/>
      <c r="BR903" s="17"/>
      <c r="BS903" s="17"/>
      <c r="BT903" s="17"/>
      <c r="BU903" s="17"/>
      <c r="BV903" s="17"/>
      <c r="BW903" s="17"/>
      <c r="BX903" s="17"/>
      <c r="BY903" s="17"/>
      <c r="BZ903" s="17"/>
      <c r="CA903" s="17"/>
      <c r="CB903" s="17"/>
      <c r="CC903" s="17"/>
      <c r="CD903" s="17"/>
      <c r="CE903" s="17"/>
      <c r="CF903" s="17"/>
      <c r="CG903" s="17"/>
      <c r="CH903" s="17"/>
      <c r="CI903" s="17"/>
      <c r="CJ903" s="17"/>
      <c r="CK903" s="17"/>
      <c r="CL903" s="17"/>
    </row>
    <row r="904" spans="19:90" x14ac:dyDescent="0.25"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  <c r="BI904" s="17"/>
      <c r="BJ904" s="17"/>
      <c r="BK904" s="17"/>
      <c r="BL904" s="17"/>
      <c r="BM904" s="17"/>
      <c r="BN904" s="17"/>
      <c r="BO904" s="17"/>
      <c r="BP904" s="17"/>
      <c r="BQ904" s="17"/>
      <c r="BR904" s="17"/>
      <c r="BS904" s="17"/>
      <c r="BT904" s="17"/>
      <c r="BU904" s="17"/>
      <c r="BV904" s="17"/>
      <c r="BW904" s="17"/>
      <c r="BX904" s="17"/>
      <c r="BY904" s="17"/>
      <c r="BZ904" s="17"/>
      <c r="CA904" s="17"/>
      <c r="CB904" s="17"/>
      <c r="CC904" s="17"/>
      <c r="CD904" s="17"/>
      <c r="CE904" s="17"/>
      <c r="CF904" s="17"/>
      <c r="CG904" s="17"/>
      <c r="CH904" s="17"/>
      <c r="CI904" s="17"/>
      <c r="CJ904" s="17"/>
      <c r="CK904" s="17"/>
      <c r="CL904" s="17"/>
    </row>
    <row r="905" spans="19:90" x14ac:dyDescent="0.25"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C905" s="17"/>
      <c r="CD905" s="17"/>
      <c r="CE905" s="17"/>
      <c r="CF905" s="17"/>
      <c r="CG905" s="17"/>
      <c r="CH905" s="17"/>
      <c r="CI905" s="17"/>
      <c r="CJ905" s="17"/>
      <c r="CK905" s="17"/>
      <c r="CL905" s="17"/>
    </row>
    <row r="906" spans="19:90" x14ac:dyDescent="0.25"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C906" s="17"/>
      <c r="CD906" s="17"/>
      <c r="CE906" s="17"/>
      <c r="CF906" s="17"/>
      <c r="CG906" s="17"/>
      <c r="CH906" s="17"/>
      <c r="CI906" s="17"/>
      <c r="CJ906" s="17"/>
      <c r="CK906" s="17"/>
      <c r="CL906" s="17"/>
    </row>
    <row r="907" spans="19:90" x14ac:dyDescent="0.25"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R907" s="17"/>
      <c r="BS907" s="17"/>
      <c r="BT907" s="17"/>
      <c r="BU907" s="17"/>
      <c r="BV907" s="17"/>
      <c r="BW907" s="17"/>
      <c r="BX907" s="17"/>
      <c r="BY907" s="17"/>
      <c r="BZ907" s="17"/>
      <c r="CA907" s="17"/>
      <c r="CB907" s="17"/>
      <c r="CC907" s="17"/>
      <c r="CD907" s="17"/>
      <c r="CE907" s="17"/>
      <c r="CF907" s="17"/>
      <c r="CG907" s="17"/>
      <c r="CH907" s="17"/>
      <c r="CI907" s="17"/>
      <c r="CJ907" s="17"/>
      <c r="CK907" s="17"/>
      <c r="CL907" s="17"/>
    </row>
    <row r="908" spans="19:90" x14ac:dyDescent="0.25"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R908" s="17"/>
      <c r="BS908" s="17"/>
      <c r="BT908" s="17"/>
      <c r="BU908" s="17"/>
      <c r="BV908" s="17"/>
      <c r="BW908" s="17"/>
      <c r="BX908" s="17"/>
      <c r="BY908" s="17"/>
      <c r="BZ908" s="17"/>
      <c r="CA908" s="17"/>
      <c r="CB908" s="17"/>
      <c r="CC908" s="17"/>
      <c r="CD908" s="17"/>
      <c r="CE908" s="17"/>
      <c r="CF908" s="17"/>
      <c r="CG908" s="17"/>
      <c r="CH908" s="17"/>
      <c r="CI908" s="17"/>
      <c r="CJ908" s="17"/>
      <c r="CK908" s="17"/>
      <c r="CL908" s="17"/>
    </row>
    <row r="909" spans="19:90" x14ac:dyDescent="0.25"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7"/>
      <c r="BE909" s="17"/>
      <c r="BF909" s="17"/>
      <c r="BG909" s="17"/>
      <c r="BH909" s="17"/>
      <c r="BI909" s="17"/>
      <c r="BJ909" s="17"/>
      <c r="BK909" s="17"/>
      <c r="BL909" s="17"/>
      <c r="BM909" s="17"/>
      <c r="BN909" s="17"/>
      <c r="BO909" s="17"/>
      <c r="BP909" s="17"/>
      <c r="BQ909" s="17"/>
      <c r="BR909" s="17"/>
      <c r="BS909" s="17"/>
      <c r="BT909" s="17"/>
      <c r="BU909" s="17"/>
      <c r="BV909" s="17"/>
      <c r="BW909" s="17"/>
      <c r="BX909" s="17"/>
      <c r="BY909" s="17"/>
      <c r="BZ909" s="17"/>
      <c r="CA909" s="17"/>
      <c r="CB909" s="17"/>
      <c r="CC909" s="17"/>
      <c r="CD909" s="17"/>
      <c r="CE909" s="17"/>
      <c r="CF909" s="17"/>
      <c r="CG909" s="17"/>
      <c r="CH909" s="17"/>
      <c r="CI909" s="17"/>
      <c r="CJ909" s="17"/>
      <c r="CK909" s="17"/>
      <c r="CL909" s="17"/>
    </row>
    <row r="910" spans="19:90" x14ac:dyDescent="0.25"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A910" s="17"/>
      <c r="CB910" s="17"/>
      <c r="CC910" s="17"/>
      <c r="CD910" s="17"/>
      <c r="CE910" s="17"/>
      <c r="CF910" s="17"/>
      <c r="CG910" s="17"/>
      <c r="CH910" s="17"/>
      <c r="CI910" s="17"/>
      <c r="CJ910" s="17"/>
      <c r="CK910" s="17"/>
      <c r="CL910" s="17"/>
    </row>
    <row r="911" spans="19:90" x14ac:dyDescent="0.25"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  <c r="BO911" s="17"/>
      <c r="BP911" s="17"/>
      <c r="BQ911" s="17"/>
      <c r="BR911" s="17"/>
      <c r="BS911" s="17"/>
      <c r="BT911" s="17"/>
      <c r="BU911" s="17"/>
      <c r="BV911" s="17"/>
      <c r="BW911" s="17"/>
      <c r="BX911" s="17"/>
      <c r="BY911" s="17"/>
      <c r="BZ911" s="17"/>
      <c r="CA911" s="17"/>
      <c r="CB911" s="17"/>
      <c r="CC911" s="17"/>
      <c r="CD911" s="17"/>
      <c r="CE911" s="17"/>
      <c r="CF911" s="17"/>
      <c r="CG911" s="17"/>
      <c r="CH911" s="17"/>
      <c r="CI911" s="17"/>
      <c r="CJ911" s="17"/>
      <c r="CK911" s="17"/>
      <c r="CL911" s="17"/>
    </row>
    <row r="912" spans="19:90" x14ac:dyDescent="0.25"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A912" s="17"/>
      <c r="CB912" s="17"/>
      <c r="CC912" s="17"/>
      <c r="CD912" s="17"/>
      <c r="CE912" s="17"/>
      <c r="CF912" s="17"/>
      <c r="CG912" s="17"/>
      <c r="CH912" s="17"/>
      <c r="CI912" s="17"/>
      <c r="CJ912" s="17"/>
      <c r="CK912" s="17"/>
      <c r="CL912" s="17"/>
    </row>
    <row r="913" spans="19:90" x14ac:dyDescent="0.25"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  <c r="BI913" s="17"/>
      <c r="BJ913" s="17"/>
      <c r="BK913" s="17"/>
      <c r="BL913" s="17"/>
      <c r="BM913" s="17"/>
      <c r="BN913" s="17"/>
      <c r="BO913" s="17"/>
      <c r="BP913" s="17"/>
      <c r="BQ913" s="17"/>
      <c r="BR913" s="17"/>
      <c r="BS913" s="17"/>
      <c r="BT913" s="17"/>
      <c r="BU913" s="17"/>
      <c r="BV913" s="17"/>
      <c r="BW913" s="17"/>
      <c r="BX913" s="17"/>
      <c r="BY913" s="17"/>
      <c r="BZ913" s="17"/>
      <c r="CA913" s="17"/>
      <c r="CB913" s="17"/>
      <c r="CC913" s="17"/>
      <c r="CD913" s="17"/>
      <c r="CE913" s="17"/>
      <c r="CF913" s="17"/>
      <c r="CG913" s="17"/>
      <c r="CH913" s="17"/>
      <c r="CI913" s="17"/>
      <c r="CJ913" s="17"/>
      <c r="CK913" s="17"/>
      <c r="CL913" s="17"/>
    </row>
    <row r="914" spans="19:90" x14ac:dyDescent="0.25"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7"/>
      <c r="BE914" s="17"/>
      <c r="BF914" s="17"/>
      <c r="BG914" s="17"/>
      <c r="BH914" s="17"/>
      <c r="BI914" s="17"/>
      <c r="BJ914" s="17"/>
      <c r="BK914" s="17"/>
      <c r="BL914" s="17"/>
      <c r="BM914" s="17"/>
      <c r="BN914" s="17"/>
      <c r="BO914" s="17"/>
      <c r="BP914" s="17"/>
      <c r="BQ914" s="17"/>
      <c r="BR914" s="17"/>
      <c r="BS914" s="17"/>
      <c r="BT914" s="17"/>
      <c r="BU914" s="17"/>
      <c r="BV914" s="17"/>
      <c r="BW914" s="17"/>
      <c r="BX914" s="17"/>
      <c r="BY914" s="17"/>
      <c r="BZ914" s="17"/>
      <c r="CA914" s="17"/>
      <c r="CB914" s="17"/>
      <c r="CC914" s="17"/>
      <c r="CD914" s="17"/>
      <c r="CE914" s="17"/>
      <c r="CF914" s="17"/>
      <c r="CG914" s="17"/>
      <c r="CH914" s="17"/>
      <c r="CI914" s="17"/>
      <c r="CJ914" s="17"/>
      <c r="CK914" s="17"/>
      <c r="CL914" s="17"/>
    </row>
    <row r="915" spans="19:90" x14ac:dyDescent="0.25"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  <c r="BO915" s="17"/>
      <c r="BP915" s="17"/>
      <c r="BQ915" s="17"/>
      <c r="BR915" s="17"/>
      <c r="BS915" s="17"/>
      <c r="BT915" s="17"/>
      <c r="BU915" s="17"/>
      <c r="BV915" s="17"/>
      <c r="BW915" s="17"/>
      <c r="BX915" s="17"/>
      <c r="BY915" s="17"/>
      <c r="BZ915" s="17"/>
      <c r="CA915" s="17"/>
      <c r="CB915" s="17"/>
      <c r="CC915" s="17"/>
      <c r="CD915" s="17"/>
      <c r="CE915" s="17"/>
      <c r="CF915" s="17"/>
      <c r="CG915" s="17"/>
      <c r="CH915" s="17"/>
      <c r="CI915" s="17"/>
      <c r="CJ915" s="17"/>
      <c r="CK915" s="17"/>
      <c r="CL915" s="17"/>
    </row>
    <row r="916" spans="19:90" x14ac:dyDescent="0.25"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A916" s="17"/>
      <c r="CB916" s="17"/>
      <c r="CC916" s="17"/>
      <c r="CD916" s="17"/>
      <c r="CE916" s="17"/>
      <c r="CF916" s="17"/>
      <c r="CG916" s="17"/>
      <c r="CH916" s="17"/>
      <c r="CI916" s="17"/>
      <c r="CJ916" s="17"/>
      <c r="CK916" s="17"/>
      <c r="CL916" s="17"/>
    </row>
    <row r="917" spans="19:90" x14ac:dyDescent="0.25"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7"/>
      <c r="BE917" s="17"/>
      <c r="BF917" s="17"/>
      <c r="BG917" s="17"/>
      <c r="BH917" s="17"/>
      <c r="BI917" s="17"/>
      <c r="BJ917" s="17"/>
      <c r="BK917" s="17"/>
      <c r="BL917" s="17"/>
      <c r="BM917" s="17"/>
      <c r="BN917" s="17"/>
      <c r="BO917" s="17"/>
      <c r="BP917" s="17"/>
      <c r="BQ917" s="17"/>
      <c r="BR917" s="17"/>
      <c r="BS917" s="17"/>
      <c r="BT917" s="17"/>
      <c r="BU917" s="17"/>
      <c r="BV917" s="17"/>
      <c r="BW917" s="17"/>
      <c r="BX917" s="17"/>
      <c r="BY917" s="17"/>
      <c r="BZ917" s="17"/>
      <c r="CA917" s="17"/>
      <c r="CB917" s="17"/>
      <c r="CC917" s="17"/>
      <c r="CD917" s="17"/>
      <c r="CE917" s="17"/>
      <c r="CF917" s="17"/>
      <c r="CG917" s="17"/>
      <c r="CH917" s="17"/>
      <c r="CI917" s="17"/>
      <c r="CJ917" s="17"/>
      <c r="CK917" s="17"/>
      <c r="CL917" s="17"/>
    </row>
    <row r="918" spans="19:90" x14ac:dyDescent="0.25"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  <c r="AS918" s="17"/>
      <c r="AT918" s="17"/>
      <c r="AU918" s="17"/>
      <c r="AV918" s="17"/>
      <c r="AW918" s="17"/>
      <c r="AX918" s="17"/>
      <c r="AY918" s="17"/>
      <c r="AZ918" s="17"/>
      <c r="BA918" s="17"/>
      <c r="BB918" s="17"/>
      <c r="BC918" s="17"/>
      <c r="BD918" s="17"/>
      <c r="BE918" s="17"/>
      <c r="BF918" s="17"/>
      <c r="BG918" s="17"/>
      <c r="BH918" s="17"/>
      <c r="BI918" s="17"/>
      <c r="BJ918" s="17"/>
      <c r="BK918" s="17"/>
      <c r="BL918" s="17"/>
      <c r="BM918" s="17"/>
      <c r="BN918" s="17"/>
      <c r="BO918" s="17"/>
      <c r="BP918" s="17"/>
      <c r="BQ918" s="17"/>
      <c r="BR918" s="17"/>
      <c r="BS918" s="17"/>
      <c r="BT918" s="17"/>
      <c r="BU918" s="17"/>
      <c r="BV918" s="17"/>
      <c r="BW918" s="17"/>
      <c r="BX918" s="17"/>
      <c r="BY918" s="17"/>
      <c r="BZ918" s="17"/>
      <c r="CA918" s="17"/>
      <c r="CB918" s="17"/>
      <c r="CC918" s="17"/>
      <c r="CD918" s="17"/>
      <c r="CE918" s="17"/>
      <c r="CF918" s="17"/>
      <c r="CG918" s="17"/>
      <c r="CH918" s="17"/>
      <c r="CI918" s="17"/>
      <c r="CJ918" s="17"/>
      <c r="CK918" s="17"/>
      <c r="CL918" s="17"/>
    </row>
    <row r="919" spans="19:90" x14ac:dyDescent="0.25"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  <c r="AS919" s="17"/>
      <c r="AT919" s="17"/>
      <c r="AU919" s="17"/>
      <c r="AV919" s="17"/>
      <c r="AW919" s="17"/>
      <c r="AX919" s="17"/>
      <c r="AY919" s="17"/>
      <c r="AZ919" s="17"/>
      <c r="BA919" s="17"/>
      <c r="BB919" s="17"/>
      <c r="BC919" s="17"/>
      <c r="BD919" s="17"/>
      <c r="BE919" s="17"/>
      <c r="BF919" s="17"/>
      <c r="BG919" s="17"/>
      <c r="BH919" s="17"/>
      <c r="BI919" s="17"/>
      <c r="BJ919" s="17"/>
      <c r="BK919" s="17"/>
      <c r="BL919" s="17"/>
      <c r="BM919" s="17"/>
      <c r="BN919" s="17"/>
      <c r="BO919" s="17"/>
      <c r="BP919" s="17"/>
      <c r="BQ919" s="17"/>
      <c r="BR919" s="17"/>
      <c r="BS919" s="17"/>
      <c r="BT919" s="17"/>
      <c r="BU919" s="17"/>
      <c r="BV919" s="17"/>
      <c r="BW919" s="17"/>
      <c r="BX919" s="17"/>
      <c r="BY919" s="17"/>
      <c r="BZ919" s="17"/>
      <c r="CA919" s="17"/>
      <c r="CB919" s="17"/>
      <c r="CC919" s="17"/>
      <c r="CD919" s="17"/>
      <c r="CE919" s="17"/>
      <c r="CF919" s="17"/>
      <c r="CG919" s="17"/>
      <c r="CH919" s="17"/>
      <c r="CI919" s="17"/>
      <c r="CJ919" s="17"/>
      <c r="CK919" s="17"/>
      <c r="CL919" s="17"/>
    </row>
    <row r="920" spans="19:90" x14ac:dyDescent="0.25"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E920" s="17"/>
      <c r="CF920" s="17"/>
      <c r="CG920" s="17"/>
      <c r="CH920" s="17"/>
      <c r="CI920" s="17"/>
      <c r="CJ920" s="17"/>
      <c r="CK920" s="17"/>
      <c r="CL920" s="17"/>
    </row>
    <row r="921" spans="19:90" x14ac:dyDescent="0.25"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E921" s="17"/>
      <c r="CF921" s="17"/>
      <c r="CG921" s="17"/>
      <c r="CH921" s="17"/>
      <c r="CI921" s="17"/>
      <c r="CJ921" s="17"/>
      <c r="CK921" s="17"/>
      <c r="CL921" s="17"/>
    </row>
    <row r="922" spans="19:90" x14ac:dyDescent="0.25"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  <c r="BI922" s="17"/>
      <c r="BJ922" s="17"/>
      <c r="BK922" s="17"/>
      <c r="BL922" s="17"/>
      <c r="BM922" s="17"/>
      <c r="BN922" s="17"/>
      <c r="BO922" s="17"/>
      <c r="BP922" s="17"/>
      <c r="BQ922" s="17"/>
      <c r="BR922" s="17"/>
      <c r="BS922" s="17"/>
      <c r="BT922" s="17"/>
      <c r="BU922" s="17"/>
      <c r="BV922" s="17"/>
      <c r="BW922" s="17"/>
      <c r="BX922" s="17"/>
      <c r="BY922" s="17"/>
      <c r="BZ922" s="17"/>
      <c r="CA922" s="17"/>
      <c r="CB922" s="17"/>
      <c r="CC922" s="17"/>
      <c r="CD922" s="17"/>
      <c r="CE922" s="17"/>
      <c r="CF922" s="17"/>
      <c r="CG922" s="17"/>
      <c r="CH922" s="17"/>
      <c r="CI922" s="17"/>
      <c r="CJ922" s="17"/>
      <c r="CK922" s="17"/>
      <c r="CL922" s="17"/>
    </row>
    <row r="923" spans="19:90" x14ac:dyDescent="0.25"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  <c r="AS923" s="17"/>
      <c r="AT923" s="17"/>
      <c r="AU923" s="17"/>
      <c r="AV923" s="17"/>
      <c r="AW923" s="17"/>
      <c r="AX923" s="17"/>
      <c r="AY923" s="17"/>
      <c r="AZ923" s="17"/>
      <c r="BA923" s="17"/>
      <c r="BB923" s="17"/>
      <c r="BC923" s="17"/>
      <c r="BD923" s="17"/>
      <c r="BE923" s="17"/>
      <c r="BF923" s="17"/>
      <c r="BG923" s="17"/>
      <c r="BH923" s="17"/>
      <c r="BI923" s="17"/>
      <c r="BJ923" s="17"/>
      <c r="BK923" s="17"/>
      <c r="BL923" s="17"/>
      <c r="BM923" s="17"/>
      <c r="BN923" s="17"/>
      <c r="BO923" s="17"/>
      <c r="BP923" s="17"/>
      <c r="BQ923" s="17"/>
      <c r="BR923" s="17"/>
      <c r="BS923" s="17"/>
      <c r="BT923" s="17"/>
      <c r="BU923" s="17"/>
      <c r="BV923" s="17"/>
      <c r="BW923" s="17"/>
      <c r="BX923" s="17"/>
      <c r="BY923" s="17"/>
      <c r="BZ923" s="17"/>
      <c r="CA923" s="17"/>
      <c r="CB923" s="17"/>
      <c r="CC923" s="17"/>
      <c r="CD923" s="17"/>
      <c r="CE923" s="17"/>
      <c r="CF923" s="17"/>
      <c r="CG923" s="17"/>
      <c r="CH923" s="17"/>
      <c r="CI923" s="17"/>
      <c r="CJ923" s="17"/>
      <c r="CK923" s="17"/>
      <c r="CL923" s="17"/>
    </row>
    <row r="924" spans="19:90" x14ac:dyDescent="0.25"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7"/>
      <c r="BE924" s="17"/>
      <c r="BF924" s="17"/>
      <c r="BG924" s="17"/>
      <c r="BH924" s="17"/>
      <c r="BI924" s="17"/>
      <c r="BJ924" s="17"/>
      <c r="BK924" s="17"/>
      <c r="BL924" s="17"/>
      <c r="BM924" s="17"/>
      <c r="BN924" s="17"/>
      <c r="BO924" s="17"/>
      <c r="BP924" s="17"/>
      <c r="BQ924" s="17"/>
      <c r="BR924" s="17"/>
      <c r="BS924" s="17"/>
      <c r="BT924" s="17"/>
      <c r="BU924" s="17"/>
      <c r="BV924" s="17"/>
      <c r="BW924" s="17"/>
      <c r="BX924" s="17"/>
      <c r="BY924" s="17"/>
      <c r="BZ924" s="17"/>
      <c r="CA924" s="17"/>
      <c r="CB924" s="17"/>
      <c r="CC924" s="17"/>
      <c r="CD924" s="17"/>
      <c r="CE924" s="17"/>
      <c r="CF924" s="17"/>
      <c r="CG924" s="17"/>
      <c r="CH924" s="17"/>
      <c r="CI924" s="17"/>
      <c r="CJ924" s="17"/>
      <c r="CK924" s="17"/>
      <c r="CL924" s="17"/>
    </row>
    <row r="925" spans="19:90" x14ac:dyDescent="0.25"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C925" s="17"/>
      <c r="CD925" s="17"/>
      <c r="CE925" s="17"/>
      <c r="CF925" s="17"/>
      <c r="CG925" s="17"/>
      <c r="CH925" s="17"/>
      <c r="CI925" s="17"/>
      <c r="CJ925" s="17"/>
      <c r="CK925" s="17"/>
      <c r="CL925" s="17"/>
    </row>
    <row r="926" spans="19:90" x14ac:dyDescent="0.25"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  <c r="BO926" s="17"/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C926" s="17"/>
      <c r="CD926" s="17"/>
      <c r="CE926" s="17"/>
      <c r="CF926" s="17"/>
      <c r="CG926" s="17"/>
      <c r="CH926" s="17"/>
      <c r="CI926" s="17"/>
      <c r="CJ926" s="17"/>
      <c r="CK926" s="17"/>
      <c r="CL926" s="17"/>
    </row>
    <row r="927" spans="19:90" x14ac:dyDescent="0.25"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  <c r="BI927" s="17"/>
      <c r="BJ927" s="17"/>
      <c r="BK927" s="17"/>
      <c r="BL927" s="17"/>
      <c r="BM927" s="17"/>
      <c r="BN927" s="17"/>
      <c r="BO927" s="17"/>
      <c r="BP927" s="17"/>
      <c r="BQ927" s="17"/>
      <c r="BR927" s="17"/>
      <c r="BS927" s="17"/>
      <c r="BT927" s="17"/>
      <c r="BU927" s="17"/>
      <c r="BV927" s="17"/>
      <c r="BW927" s="17"/>
      <c r="BX927" s="17"/>
      <c r="BY927" s="17"/>
      <c r="BZ927" s="17"/>
      <c r="CA927" s="17"/>
      <c r="CB927" s="17"/>
      <c r="CC927" s="17"/>
      <c r="CD927" s="17"/>
      <c r="CE927" s="17"/>
      <c r="CF927" s="17"/>
      <c r="CG927" s="17"/>
      <c r="CH927" s="17"/>
      <c r="CI927" s="17"/>
      <c r="CJ927" s="17"/>
      <c r="CK927" s="17"/>
      <c r="CL927" s="17"/>
    </row>
    <row r="928" spans="19:90" x14ac:dyDescent="0.25"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7"/>
      <c r="BE928" s="17"/>
      <c r="BF928" s="17"/>
      <c r="BG928" s="17"/>
      <c r="BH928" s="17"/>
      <c r="BI928" s="17"/>
      <c r="BJ928" s="17"/>
      <c r="BK928" s="17"/>
      <c r="BL928" s="17"/>
      <c r="BM928" s="17"/>
      <c r="BN928" s="17"/>
      <c r="BO928" s="17"/>
      <c r="BP928" s="17"/>
      <c r="BQ928" s="17"/>
      <c r="BR928" s="17"/>
      <c r="BS928" s="17"/>
      <c r="BT928" s="17"/>
      <c r="BU928" s="17"/>
      <c r="BV928" s="17"/>
      <c r="BW928" s="17"/>
      <c r="BX928" s="17"/>
      <c r="BY928" s="17"/>
      <c r="BZ928" s="17"/>
      <c r="CA928" s="17"/>
      <c r="CB928" s="17"/>
      <c r="CC928" s="17"/>
      <c r="CD928" s="17"/>
      <c r="CE928" s="17"/>
      <c r="CF928" s="17"/>
      <c r="CG928" s="17"/>
      <c r="CH928" s="17"/>
      <c r="CI928" s="17"/>
      <c r="CJ928" s="17"/>
      <c r="CK928" s="17"/>
      <c r="CL928" s="17"/>
    </row>
    <row r="929" spans="19:90" x14ac:dyDescent="0.25"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  <c r="AS929" s="17"/>
      <c r="AT929" s="17"/>
      <c r="AU929" s="17"/>
      <c r="AV929" s="17"/>
      <c r="AW929" s="17"/>
      <c r="AX929" s="17"/>
      <c r="AY929" s="17"/>
      <c r="AZ929" s="17"/>
      <c r="BA929" s="17"/>
      <c r="BB929" s="17"/>
      <c r="BC929" s="17"/>
      <c r="BD929" s="17"/>
      <c r="BE929" s="17"/>
      <c r="BF929" s="17"/>
      <c r="BG929" s="17"/>
      <c r="BH929" s="17"/>
      <c r="BI929" s="17"/>
      <c r="BJ929" s="17"/>
      <c r="BK929" s="17"/>
      <c r="BL929" s="17"/>
      <c r="BM929" s="17"/>
      <c r="BN929" s="17"/>
      <c r="BO929" s="17"/>
      <c r="BP929" s="17"/>
      <c r="BQ929" s="17"/>
      <c r="BR929" s="17"/>
      <c r="BS929" s="17"/>
      <c r="BT929" s="17"/>
      <c r="BU929" s="17"/>
      <c r="BV929" s="17"/>
      <c r="BW929" s="17"/>
      <c r="BX929" s="17"/>
      <c r="BY929" s="17"/>
      <c r="BZ929" s="17"/>
      <c r="CA929" s="17"/>
      <c r="CB929" s="17"/>
      <c r="CC929" s="17"/>
      <c r="CD929" s="17"/>
      <c r="CE929" s="17"/>
      <c r="CF929" s="17"/>
      <c r="CG929" s="17"/>
      <c r="CH929" s="17"/>
      <c r="CI929" s="17"/>
      <c r="CJ929" s="17"/>
      <c r="CK929" s="17"/>
      <c r="CL929" s="17"/>
    </row>
    <row r="930" spans="19:90" x14ac:dyDescent="0.25"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  <c r="CB930" s="17"/>
      <c r="CC930" s="17"/>
      <c r="CD930" s="17"/>
      <c r="CE930" s="17"/>
      <c r="CF930" s="17"/>
      <c r="CG930" s="17"/>
      <c r="CH930" s="17"/>
      <c r="CI930" s="17"/>
      <c r="CJ930" s="17"/>
      <c r="CK930" s="17"/>
      <c r="CL930" s="17"/>
    </row>
    <row r="931" spans="19:90" x14ac:dyDescent="0.25"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E931" s="17"/>
      <c r="CF931" s="17"/>
      <c r="CG931" s="17"/>
      <c r="CH931" s="17"/>
      <c r="CI931" s="17"/>
      <c r="CJ931" s="17"/>
      <c r="CK931" s="17"/>
      <c r="CL931" s="17"/>
    </row>
    <row r="932" spans="19:90" x14ac:dyDescent="0.25"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  <c r="AS932" s="17"/>
      <c r="AT932" s="17"/>
      <c r="AU932" s="17"/>
      <c r="AV932" s="17"/>
      <c r="AW932" s="17"/>
      <c r="AX932" s="17"/>
      <c r="AY932" s="17"/>
      <c r="AZ932" s="17"/>
      <c r="BA932" s="17"/>
      <c r="BB932" s="17"/>
      <c r="BC932" s="17"/>
      <c r="BD932" s="17"/>
      <c r="BE932" s="17"/>
      <c r="BF932" s="17"/>
      <c r="BG932" s="17"/>
      <c r="BH932" s="17"/>
      <c r="BI932" s="17"/>
      <c r="BJ932" s="17"/>
      <c r="BK932" s="17"/>
      <c r="BL932" s="17"/>
      <c r="BM932" s="17"/>
      <c r="BN932" s="17"/>
      <c r="BO932" s="17"/>
      <c r="BP932" s="17"/>
      <c r="BQ932" s="17"/>
      <c r="BR932" s="17"/>
      <c r="BS932" s="17"/>
      <c r="BT932" s="17"/>
      <c r="BU932" s="17"/>
      <c r="BV932" s="17"/>
      <c r="BW932" s="17"/>
      <c r="BX932" s="17"/>
      <c r="BY932" s="17"/>
      <c r="BZ932" s="17"/>
      <c r="CA932" s="17"/>
      <c r="CB932" s="17"/>
      <c r="CC932" s="17"/>
      <c r="CD932" s="17"/>
      <c r="CE932" s="17"/>
      <c r="CF932" s="17"/>
      <c r="CG932" s="17"/>
      <c r="CH932" s="17"/>
      <c r="CI932" s="17"/>
      <c r="CJ932" s="17"/>
      <c r="CK932" s="17"/>
      <c r="CL932" s="17"/>
    </row>
    <row r="933" spans="19:90" x14ac:dyDescent="0.25"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/>
      <c r="BA933" s="17"/>
      <c r="BB933" s="17"/>
      <c r="BC933" s="17"/>
      <c r="BD933" s="17"/>
      <c r="BE933" s="17"/>
      <c r="BF933" s="17"/>
      <c r="BG933" s="17"/>
      <c r="BH933" s="17"/>
      <c r="BI933" s="17"/>
      <c r="BJ933" s="17"/>
      <c r="BK933" s="17"/>
      <c r="BL933" s="17"/>
      <c r="BM933" s="17"/>
      <c r="BN933" s="17"/>
      <c r="BO933" s="17"/>
      <c r="BP933" s="17"/>
      <c r="BQ933" s="17"/>
      <c r="BR933" s="17"/>
      <c r="BS933" s="17"/>
      <c r="BT933" s="17"/>
      <c r="BU933" s="17"/>
      <c r="BV933" s="17"/>
      <c r="BW933" s="17"/>
      <c r="BX933" s="17"/>
      <c r="BY933" s="17"/>
      <c r="BZ933" s="17"/>
      <c r="CA933" s="17"/>
      <c r="CB933" s="17"/>
      <c r="CC933" s="17"/>
      <c r="CD933" s="17"/>
      <c r="CE933" s="17"/>
      <c r="CF933" s="17"/>
      <c r="CG933" s="17"/>
      <c r="CH933" s="17"/>
      <c r="CI933" s="17"/>
      <c r="CJ933" s="17"/>
      <c r="CK933" s="17"/>
      <c r="CL933" s="17"/>
    </row>
    <row r="934" spans="19:90" x14ac:dyDescent="0.25"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/>
      <c r="BA934" s="17"/>
      <c r="BB934" s="17"/>
      <c r="BC934" s="17"/>
      <c r="BD934" s="17"/>
      <c r="BE934" s="17"/>
      <c r="BF934" s="17"/>
      <c r="BG934" s="17"/>
      <c r="BH934" s="17"/>
      <c r="BI934" s="17"/>
      <c r="BJ934" s="17"/>
      <c r="BK934" s="17"/>
      <c r="BL934" s="17"/>
      <c r="BM934" s="17"/>
      <c r="BN934" s="17"/>
      <c r="BO934" s="17"/>
      <c r="BP934" s="17"/>
      <c r="BQ934" s="17"/>
      <c r="BR934" s="17"/>
      <c r="BS934" s="17"/>
      <c r="BT934" s="17"/>
      <c r="BU934" s="17"/>
      <c r="BV934" s="17"/>
      <c r="BW934" s="17"/>
      <c r="BX934" s="17"/>
      <c r="BY934" s="17"/>
      <c r="BZ934" s="17"/>
      <c r="CA934" s="17"/>
      <c r="CB934" s="17"/>
      <c r="CC934" s="17"/>
      <c r="CD934" s="17"/>
      <c r="CE934" s="17"/>
      <c r="CF934" s="17"/>
      <c r="CG934" s="17"/>
      <c r="CH934" s="17"/>
      <c r="CI934" s="17"/>
      <c r="CJ934" s="17"/>
      <c r="CK934" s="17"/>
      <c r="CL934" s="17"/>
    </row>
    <row r="935" spans="19:90" x14ac:dyDescent="0.25"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R935" s="17"/>
      <c r="BS935" s="17"/>
      <c r="BT935" s="17"/>
      <c r="BU935" s="17"/>
      <c r="BV935" s="17"/>
      <c r="BW935" s="17"/>
      <c r="BX935" s="17"/>
      <c r="BY935" s="17"/>
      <c r="BZ935" s="17"/>
      <c r="CA935" s="17"/>
      <c r="CB935" s="17"/>
      <c r="CC935" s="17"/>
      <c r="CD935" s="17"/>
      <c r="CE935" s="17"/>
      <c r="CF935" s="17"/>
      <c r="CG935" s="17"/>
      <c r="CH935" s="17"/>
      <c r="CI935" s="17"/>
      <c r="CJ935" s="17"/>
      <c r="CK935" s="17"/>
      <c r="CL935" s="17"/>
    </row>
    <row r="936" spans="19:90" x14ac:dyDescent="0.25"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17"/>
      <c r="BK936" s="17"/>
      <c r="BL936" s="17"/>
      <c r="BM936" s="17"/>
      <c r="BN936" s="17"/>
      <c r="BO936" s="17"/>
      <c r="BP936" s="17"/>
      <c r="BQ936" s="17"/>
      <c r="BR936" s="17"/>
      <c r="BS936" s="17"/>
      <c r="BT936" s="17"/>
      <c r="BU936" s="17"/>
      <c r="BV936" s="17"/>
      <c r="BW936" s="17"/>
      <c r="BX936" s="17"/>
      <c r="BY936" s="17"/>
      <c r="BZ936" s="17"/>
      <c r="CA936" s="17"/>
      <c r="CB936" s="17"/>
      <c r="CC936" s="17"/>
      <c r="CD936" s="17"/>
      <c r="CE936" s="17"/>
      <c r="CF936" s="17"/>
      <c r="CG936" s="17"/>
      <c r="CH936" s="17"/>
      <c r="CI936" s="17"/>
      <c r="CJ936" s="17"/>
      <c r="CK936" s="17"/>
      <c r="CL936" s="17"/>
    </row>
    <row r="937" spans="19:90" x14ac:dyDescent="0.25"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  <c r="AS937" s="17"/>
      <c r="AT937" s="17"/>
      <c r="AU937" s="17"/>
      <c r="AV937" s="17"/>
      <c r="AW937" s="17"/>
      <c r="AX937" s="17"/>
      <c r="AY937" s="17"/>
      <c r="AZ937" s="17"/>
      <c r="BA937" s="17"/>
      <c r="BB937" s="17"/>
      <c r="BC937" s="17"/>
      <c r="BD937" s="17"/>
      <c r="BE937" s="17"/>
      <c r="BF937" s="17"/>
      <c r="BG937" s="17"/>
      <c r="BH937" s="17"/>
      <c r="BI937" s="17"/>
      <c r="BJ937" s="17"/>
      <c r="BK937" s="17"/>
      <c r="BL937" s="17"/>
      <c r="BM937" s="17"/>
      <c r="BN937" s="17"/>
      <c r="BO937" s="17"/>
      <c r="BP937" s="17"/>
      <c r="BQ937" s="17"/>
      <c r="BR937" s="17"/>
      <c r="BS937" s="17"/>
      <c r="BT937" s="17"/>
      <c r="BU937" s="17"/>
      <c r="BV937" s="17"/>
      <c r="BW937" s="17"/>
      <c r="BX937" s="17"/>
      <c r="BY937" s="17"/>
      <c r="BZ937" s="17"/>
      <c r="CA937" s="17"/>
      <c r="CB937" s="17"/>
      <c r="CC937" s="17"/>
      <c r="CD937" s="17"/>
      <c r="CE937" s="17"/>
      <c r="CF937" s="17"/>
      <c r="CG937" s="17"/>
      <c r="CH937" s="17"/>
      <c r="CI937" s="17"/>
      <c r="CJ937" s="17"/>
      <c r="CK937" s="17"/>
      <c r="CL937" s="17"/>
    </row>
    <row r="938" spans="19:90" x14ac:dyDescent="0.25"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7"/>
      <c r="BE938" s="17"/>
      <c r="BF938" s="17"/>
      <c r="BG938" s="17"/>
      <c r="BH938" s="17"/>
      <c r="BI938" s="17"/>
      <c r="BJ938" s="17"/>
      <c r="BK938" s="17"/>
      <c r="BL938" s="17"/>
      <c r="BM938" s="17"/>
      <c r="BN938" s="17"/>
      <c r="BO938" s="17"/>
      <c r="BP938" s="17"/>
      <c r="BQ938" s="17"/>
      <c r="BR938" s="17"/>
      <c r="BS938" s="17"/>
      <c r="BT938" s="17"/>
      <c r="BU938" s="17"/>
      <c r="BV938" s="17"/>
      <c r="BW938" s="17"/>
      <c r="BX938" s="17"/>
      <c r="BY938" s="17"/>
      <c r="BZ938" s="17"/>
      <c r="CA938" s="17"/>
      <c r="CB938" s="17"/>
      <c r="CC938" s="17"/>
      <c r="CD938" s="17"/>
      <c r="CE938" s="17"/>
      <c r="CF938" s="17"/>
      <c r="CG938" s="17"/>
      <c r="CH938" s="17"/>
      <c r="CI938" s="17"/>
      <c r="CJ938" s="17"/>
      <c r="CK938" s="17"/>
      <c r="CL938" s="17"/>
    </row>
    <row r="939" spans="19:90" x14ac:dyDescent="0.25"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  <c r="AR939" s="17"/>
      <c r="AS939" s="17"/>
      <c r="AT939" s="17"/>
      <c r="AU939" s="17"/>
      <c r="AV939" s="17"/>
      <c r="AW939" s="17"/>
      <c r="AX939" s="17"/>
      <c r="AY939" s="17"/>
      <c r="AZ939" s="17"/>
      <c r="BA939" s="17"/>
      <c r="BB939" s="17"/>
      <c r="BC939" s="17"/>
      <c r="BD939" s="17"/>
      <c r="BE939" s="17"/>
      <c r="BF939" s="17"/>
      <c r="BG939" s="17"/>
      <c r="BH939" s="17"/>
      <c r="BI939" s="17"/>
      <c r="BJ939" s="17"/>
      <c r="BK939" s="17"/>
      <c r="BL939" s="17"/>
      <c r="BM939" s="17"/>
      <c r="BN939" s="17"/>
      <c r="BO939" s="17"/>
      <c r="BP939" s="17"/>
      <c r="BQ939" s="17"/>
      <c r="BR939" s="17"/>
      <c r="BS939" s="17"/>
      <c r="BT939" s="17"/>
      <c r="BU939" s="17"/>
      <c r="BV939" s="17"/>
      <c r="BW939" s="17"/>
      <c r="BX939" s="17"/>
      <c r="BY939" s="17"/>
      <c r="BZ939" s="17"/>
      <c r="CA939" s="17"/>
      <c r="CB939" s="17"/>
      <c r="CC939" s="17"/>
      <c r="CD939" s="17"/>
      <c r="CE939" s="17"/>
      <c r="CF939" s="17"/>
      <c r="CG939" s="17"/>
      <c r="CH939" s="17"/>
      <c r="CI939" s="17"/>
      <c r="CJ939" s="17"/>
      <c r="CK939" s="17"/>
      <c r="CL939" s="17"/>
    </row>
    <row r="940" spans="19:90" x14ac:dyDescent="0.25"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C940" s="17"/>
      <c r="CD940" s="17"/>
      <c r="CE940" s="17"/>
      <c r="CF940" s="17"/>
      <c r="CG940" s="17"/>
      <c r="CH940" s="17"/>
      <c r="CI940" s="17"/>
      <c r="CJ940" s="17"/>
      <c r="CK940" s="17"/>
      <c r="CL940" s="17"/>
    </row>
    <row r="941" spans="19:90" x14ac:dyDescent="0.25"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  <c r="BI941" s="17"/>
      <c r="BJ941" s="17"/>
      <c r="BK941" s="17"/>
      <c r="BL941" s="17"/>
      <c r="BM941" s="17"/>
      <c r="BN941" s="17"/>
      <c r="BO941" s="17"/>
      <c r="BP941" s="17"/>
      <c r="BQ941" s="17"/>
      <c r="BR941" s="17"/>
      <c r="BS941" s="17"/>
      <c r="BT941" s="17"/>
      <c r="BU941" s="17"/>
      <c r="BV941" s="17"/>
      <c r="BW941" s="17"/>
      <c r="BX941" s="17"/>
      <c r="BY941" s="17"/>
      <c r="BZ941" s="17"/>
      <c r="CA941" s="17"/>
      <c r="CB941" s="17"/>
      <c r="CC941" s="17"/>
      <c r="CD941" s="17"/>
      <c r="CE941" s="17"/>
      <c r="CF941" s="17"/>
      <c r="CG941" s="17"/>
      <c r="CH941" s="17"/>
      <c r="CI941" s="17"/>
      <c r="CJ941" s="17"/>
      <c r="CK941" s="17"/>
      <c r="CL941" s="17"/>
    </row>
    <row r="942" spans="19:90" x14ac:dyDescent="0.25"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R942" s="17"/>
      <c r="BS942" s="17"/>
      <c r="BT942" s="17"/>
      <c r="BU942" s="17"/>
      <c r="BV942" s="17"/>
      <c r="BW942" s="17"/>
      <c r="BX942" s="17"/>
      <c r="BY942" s="17"/>
      <c r="BZ942" s="17"/>
      <c r="CA942" s="17"/>
      <c r="CB942" s="17"/>
      <c r="CC942" s="17"/>
      <c r="CD942" s="17"/>
      <c r="CE942" s="17"/>
      <c r="CF942" s="17"/>
      <c r="CG942" s="17"/>
      <c r="CH942" s="17"/>
      <c r="CI942" s="17"/>
      <c r="CJ942" s="17"/>
      <c r="CK942" s="17"/>
      <c r="CL942" s="17"/>
    </row>
    <row r="943" spans="19:90" x14ac:dyDescent="0.25"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  <c r="AS943" s="17"/>
      <c r="AT943" s="17"/>
      <c r="AU943" s="17"/>
      <c r="AV943" s="17"/>
      <c r="AW943" s="17"/>
      <c r="AX943" s="17"/>
      <c r="AY943" s="17"/>
      <c r="AZ943" s="17"/>
      <c r="BA943" s="17"/>
      <c r="BB943" s="17"/>
      <c r="BC943" s="17"/>
      <c r="BD943" s="17"/>
      <c r="BE943" s="17"/>
      <c r="BF943" s="17"/>
      <c r="BG943" s="17"/>
      <c r="BH943" s="17"/>
      <c r="BI943" s="17"/>
      <c r="BJ943" s="17"/>
      <c r="BK943" s="17"/>
      <c r="BL943" s="17"/>
      <c r="BM943" s="17"/>
      <c r="BN943" s="17"/>
      <c r="BO943" s="17"/>
      <c r="BP943" s="17"/>
      <c r="BQ943" s="17"/>
      <c r="BR943" s="17"/>
      <c r="BS943" s="17"/>
      <c r="BT943" s="17"/>
      <c r="BU943" s="17"/>
      <c r="BV943" s="17"/>
      <c r="BW943" s="17"/>
      <c r="BX943" s="17"/>
      <c r="BY943" s="17"/>
      <c r="BZ943" s="17"/>
      <c r="CA943" s="17"/>
      <c r="CB943" s="17"/>
      <c r="CC943" s="17"/>
      <c r="CD943" s="17"/>
      <c r="CE943" s="17"/>
      <c r="CF943" s="17"/>
      <c r="CG943" s="17"/>
      <c r="CH943" s="17"/>
      <c r="CI943" s="17"/>
      <c r="CJ943" s="17"/>
      <c r="CK943" s="17"/>
      <c r="CL943" s="17"/>
    </row>
    <row r="944" spans="19:90" x14ac:dyDescent="0.25"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  <c r="AS944" s="17"/>
      <c r="AT944" s="17"/>
      <c r="AU944" s="17"/>
      <c r="AV944" s="17"/>
      <c r="AW944" s="17"/>
      <c r="AX944" s="17"/>
      <c r="AY944" s="17"/>
      <c r="AZ944" s="17"/>
      <c r="BA944" s="17"/>
      <c r="BB944" s="17"/>
      <c r="BC944" s="17"/>
      <c r="BD944" s="17"/>
      <c r="BE944" s="17"/>
      <c r="BF944" s="17"/>
      <c r="BG944" s="17"/>
      <c r="BH944" s="17"/>
      <c r="BI944" s="17"/>
      <c r="BJ944" s="17"/>
      <c r="BK944" s="17"/>
      <c r="BL944" s="17"/>
      <c r="BM944" s="17"/>
      <c r="BN944" s="17"/>
      <c r="BO944" s="17"/>
      <c r="BP944" s="17"/>
      <c r="BQ944" s="17"/>
      <c r="BR944" s="17"/>
      <c r="BS944" s="17"/>
      <c r="BT944" s="17"/>
      <c r="BU944" s="17"/>
      <c r="BV944" s="17"/>
      <c r="BW944" s="17"/>
      <c r="BX944" s="17"/>
      <c r="BY944" s="17"/>
      <c r="BZ944" s="17"/>
      <c r="CA944" s="17"/>
      <c r="CB944" s="17"/>
      <c r="CC944" s="17"/>
      <c r="CD944" s="17"/>
      <c r="CE944" s="17"/>
      <c r="CF944" s="17"/>
      <c r="CG944" s="17"/>
      <c r="CH944" s="17"/>
      <c r="CI944" s="17"/>
      <c r="CJ944" s="17"/>
      <c r="CK944" s="17"/>
      <c r="CL944" s="17"/>
    </row>
    <row r="945" spans="19:90" x14ac:dyDescent="0.25"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S945" s="17"/>
      <c r="AT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A945" s="17"/>
      <c r="CB945" s="17"/>
      <c r="CC945" s="17"/>
      <c r="CD945" s="17"/>
      <c r="CE945" s="17"/>
      <c r="CF945" s="17"/>
      <c r="CG945" s="17"/>
      <c r="CH945" s="17"/>
      <c r="CI945" s="17"/>
      <c r="CJ945" s="17"/>
      <c r="CK945" s="17"/>
      <c r="CL945" s="17"/>
    </row>
    <row r="946" spans="19:90" x14ac:dyDescent="0.25"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R946" s="17"/>
      <c r="BS946" s="17"/>
      <c r="BT946" s="17"/>
      <c r="BU946" s="17"/>
      <c r="BV946" s="17"/>
      <c r="BW946" s="17"/>
      <c r="BX946" s="17"/>
      <c r="BY946" s="17"/>
      <c r="BZ946" s="17"/>
      <c r="CA946" s="17"/>
      <c r="CB946" s="17"/>
      <c r="CC946" s="17"/>
      <c r="CD946" s="17"/>
      <c r="CE946" s="17"/>
      <c r="CF946" s="17"/>
      <c r="CG946" s="17"/>
      <c r="CH946" s="17"/>
      <c r="CI946" s="17"/>
      <c r="CJ946" s="17"/>
      <c r="CK946" s="17"/>
      <c r="CL946" s="17"/>
    </row>
    <row r="947" spans="19:90" x14ac:dyDescent="0.25"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BA947" s="17"/>
      <c r="BB947" s="17"/>
      <c r="BC947" s="17"/>
      <c r="BD947" s="17"/>
      <c r="BE947" s="17"/>
      <c r="BF947" s="17"/>
      <c r="BG947" s="17"/>
      <c r="BH947" s="17"/>
      <c r="BI947" s="17"/>
      <c r="BJ947" s="17"/>
      <c r="BK947" s="17"/>
      <c r="BL947" s="17"/>
      <c r="BM947" s="17"/>
      <c r="BN947" s="17"/>
      <c r="BO947" s="17"/>
      <c r="BP947" s="17"/>
      <c r="BQ947" s="17"/>
      <c r="BR947" s="17"/>
      <c r="BS947" s="17"/>
      <c r="BT947" s="17"/>
      <c r="BU947" s="17"/>
      <c r="BV947" s="17"/>
      <c r="BW947" s="17"/>
      <c r="BX947" s="17"/>
      <c r="BY947" s="17"/>
      <c r="BZ947" s="17"/>
      <c r="CA947" s="17"/>
      <c r="CB947" s="17"/>
      <c r="CC947" s="17"/>
      <c r="CD947" s="17"/>
      <c r="CE947" s="17"/>
      <c r="CF947" s="17"/>
      <c r="CG947" s="17"/>
      <c r="CH947" s="17"/>
      <c r="CI947" s="17"/>
      <c r="CJ947" s="17"/>
      <c r="CK947" s="17"/>
      <c r="CL947" s="17"/>
    </row>
    <row r="948" spans="19:90" x14ac:dyDescent="0.25"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BA948" s="17"/>
      <c r="BB948" s="17"/>
      <c r="BC948" s="17"/>
      <c r="BD948" s="17"/>
      <c r="BE948" s="17"/>
      <c r="BF948" s="17"/>
      <c r="BG948" s="17"/>
      <c r="BH948" s="17"/>
      <c r="BI948" s="17"/>
      <c r="BJ948" s="17"/>
      <c r="BK948" s="17"/>
      <c r="BL948" s="17"/>
      <c r="BM948" s="17"/>
      <c r="BN948" s="17"/>
      <c r="BO948" s="17"/>
      <c r="BP948" s="17"/>
      <c r="BQ948" s="17"/>
      <c r="BR948" s="17"/>
      <c r="BS948" s="17"/>
      <c r="BT948" s="17"/>
      <c r="BU948" s="17"/>
      <c r="BV948" s="17"/>
      <c r="BW948" s="17"/>
      <c r="BX948" s="17"/>
      <c r="BY948" s="17"/>
      <c r="BZ948" s="17"/>
      <c r="CA948" s="17"/>
      <c r="CB948" s="17"/>
      <c r="CC948" s="17"/>
      <c r="CD948" s="17"/>
      <c r="CE948" s="17"/>
      <c r="CF948" s="17"/>
      <c r="CG948" s="17"/>
      <c r="CH948" s="17"/>
      <c r="CI948" s="17"/>
      <c r="CJ948" s="17"/>
      <c r="CK948" s="17"/>
      <c r="CL948" s="17"/>
    </row>
    <row r="949" spans="19:90" x14ac:dyDescent="0.25"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BA949" s="17"/>
      <c r="BB949" s="17"/>
      <c r="BC949" s="17"/>
      <c r="BD949" s="17"/>
      <c r="BE949" s="17"/>
      <c r="BF949" s="17"/>
      <c r="BG949" s="17"/>
      <c r="BH949" s="17"/>
      <c r="BI949" s="17"/>
      <c r="BJ949" s="17"/>
      <c r="BK949" s="17"/>
      <c r="BL949" s="17"/>
      <c r="BM949" s="17"/>
      <c r="BN949" s="17"/>
      <c r="BO949" s="17"/>
      <c r="BP949" s="17"/>
      <c r="BQ949" s="17"/>
      <c r="BR949" s="17"/>
      <c r="BS949" s="17"/>
      <c r="BT949" s="17"/>
      <c r="BU949" s="17"/>
      <c r="BV949" s="17"/>
      <c r="BW949" s="17"/>
      <c r="BX949" s="17"/>
      <c r="BY949" s="17"/>
      <c r="BZ949" s="17"/>
      <c r="CA949" s="17"/>
      <c r="CB949" s="17"/>
      <c r="CC949" s="17"/>
      <c r="CD949" s="17"/>
      <c r="CE949" s="17"/>
      <c r="CF949" s="17"/>
      <c r="CG949" s="17"/>
      <c r="CH949" s="17"/>
      <c r="CI949" s="17"/>
      <c r="CJ949" s="17"/>
      <c r="CK949" s="17"/>
      <c r="CL949" s="17"/>
    </row>
    <row r="950" spans="19:90" x14ac:dyDescent="0.25"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BA950" s="17"/>
      <c r="BB950" s="17"/>
      <c r="BC950" s="17"/>
      <c r="BD950" s="17"/>
      <c r="BE950" s="17"/>
      <c r="BF950" s="17"/>
      <c r="BG950" s="17"/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R950" s="17"/>
      <c r="BS950" s="17"/>
      <c r="BT950" s="17"/>
      <c r="BU950" s="17"/>
      <c r="BV950" s="17"/>
      <c r="BW950" s="17"/>
      <c r="BX950" s="17"/>
      <c r="BY950" s="17"/>
      <c r="BZ950" s="17"/>
      <c r="CA950" s="17"/>
      <c r="CB950" s="17"/>
      <c r="CC950" s="17"/>
      <c r="CD950" s="17"/>
      <c r="CE950" s="17"/>
      <c r="CF950" s="17"/>
      <c r="CG950" s="17"/>
      <c r="CH950" s="17"/>
      <c r="CI950" s="17"/>
      <c r="CJ950" s="17"/>
      <c r="CK950" s="17"/>
      <c r="CL950" s="17"/>
    </row>
    <row r="951" spans="19:90" x14ac:dyDescent="0.25"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BA951" s="17"/>
      <c r="BB951" s="17"/>
      <c r="BC951" s="17"/>
      <c r="BD951" s="17"/>
      <c r="BE951" s="17"/>
      <c r="BF951" s="17"/>
      <c r="BG951" s="17"/>
      <c r="BH951" s="17"/>
      <c r="BI951" s="17"/>
      <c r="BJ951" s="17"/>
      <c r="BK951" s="17"/>
      <c r="BL951" s="17"/>
      <c r="BM951" s="17"/>
      <c r="BN951" s="17"/>
      <c r="BO951" s="17"/>
      <c r="BP951" s="17"/>
      <c r="BQ951" s="17"/>
      <c r="BR951" s="17"/>
      <c r="BS951" s="17"/>
      <c r="BT951" s="17"/>
      <c r="BU951" s="17"/>
      <c r="BV951" s="17"/>
      <c r="BW951" s="17"/>
      <c r="BX951" s="17"/>
      <c r="BY951" s="17"/>
      <c r="BZ951" s="17"/>
      <c r="CA951" s="17"/>
      <c r="CB951" s="17"/>
      <c r="CC951" s="17"/>
      <c r="CD951" s="17"/>
      <c r="CE951" s="17"/>
      <c r="CF951" s="17"/>
      <c r="CG951" s="17"/>
      <c r="CH951" s="17"/>
      <c r="CI951" s="17"/>
      <c r="CJ951" s="17"/>
      <c r="CK951" s="17"/>
      <c r="CL951" s="17"/>
    </row>
    <row r="952" spans="19:90" x14ac:dyDescent="0.25"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  <c r="AO952" s="17"/>
      <c r="AP952" s="17"/>
      <c r="BA952" s="17"/>
      <c r="BB952" s="17"/>
      <c r="BC952" s="17"/>
      <c r="BD952" s="17"/>
      <c r="BE952" s="17"/>
      <c r="BF952" s="17"/>
      <c r="BG952" s="17"/>
      <c r="BH952" s="17"/>
      <c r="BI952" s="17"/>
      <c r="BJ952" s="17"/>
      <c r="BK952" s="17"/>
      <c r="BL952" s="17"/>
      <c r="BM952" s="17"/>
      <c r="BN952" s="17"/>
      <c r="BO952" s="17"/>
      <c r="BP952" s="17"/>
      <c r="BQ952" s="17"/>
      <c r="BR952" s="17"/>
      <c r="BS952" s="17"/>
      <c r="BT952" s="17"/>
      <c r="BU952" s="17"/>
      <c r="BV952" s="17"/>
      <c r="BW952" s="17"/>
      <c r="BX952" s="17"/>
      <c r="BY952" s="17"/>
      <c r="BZ952" s="17"/>
      <c r="CA952" s="17"/>
      <c r="CB952" s="17"/>
      <c r="CC952" s="17"/>
      <c r="CD952" s="17"/>
      <c r="CE952" s="17"/>
      <c r="CF952" s="17"/>
      <c r="CG952" s="17"/>
      <c r="CH952" s="17"/>
      <c r="CI952" s="17"/>
      <c r="CJ952" s="17"/>
      <c r="CK952" s="17"/>
      <c r="CL952" s="17"/>
    </row>
    <row r="953" spans="19:90" x14ac:dyDescent="0.25"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  <c r="AM953" s="17"/>
      <c r="AN953" s="17"/>
      <c r="AO953" s="17"/>
      <c r="AP953" s="17"/>
      <c r="BA953" s="17"/>
      <c r="BB953" s="17"/>
      <c r="BC953" s="17"/>
      <c r="BD953" s="17"/>
      <c r="BE953" s="17"/>
      <c r="BF953" s="17"/>
      <c r="BG953" s="17"/>
      <c r="BH953" s="17"/>
      <c r="BI953" s="17"/>
      <c r="BJ953" s="17"/>
      <c r="BK953" s="17"/>
      <c r="BL953" s="17"/>
      <c r="BM953" s="17"/>
      <c r="BN953" s="17"/>
      <c r="BO953" s="17"/>
      <c r="BP953" s="17"/>
      <c r="BQ953" s="17"/>
      <c r="BR953" s="17"/>
      <c r="BS953" s="17"/>
      <c r="BT953" s="17"/>
      <c r="BU953" s="17"/>
      <c r="BV953" s="17"/>
      <c r="BW953" s="17"/>
      <c r="BX953" s="17"/>
      <c r="BY953" s="17"/>
      <c r="BZ953" s="17"/>
      <c r="CA953" s="17"/>
      <c r="CB953" s="17"/>
      <c r="CC953" s="17"/>
      <c r="CD953" s="17"/>
      <c r="CE953" s="17"/>
      <c r="CF953" s="17"/>
      <c r="CG953" s="17"/>
      <c r="CH953" s="17"/>
      <c r="CI953" s="17"/>
      <c r="CJ953" s="17"/>
      <c r="CK953" s="17"/>
      <c r="CL953" s="17"/>
    </row>
    <row r="954" spans="19:90" x14ac:dyDescent="0.25"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BA954" s="17"/>
      <c r="BB954" s="17"/>
      <c r="BC954" s="17"/>
      <c r="BD954" s="17"/>
      <c r="BE954" s="17"/>
      <c r="BF954" s="17"/>
      <c r="BG954" s="17"/>
      <c r="BH954" s="17"/>
      <c r="BI954" s="17"/>
      <c r="BJ954" s="17"/>
      <c r="BK954" s="17"/>
      <c r="BL954" s="17"/>
      <c r="BM954" s="17"/>
      <c r="BN954" s="17"/>
      <c r="BO954" s="17"/>
      <c r="BP954" s="17"/>
      <c r="BQ954" s="17"/>
      <c r="BR954" s="17"/>
      <c r="BS954" s="17"/>
      <c r="BT954" s="17"/>
      <c r="BU954" s="17"/>
      <c r="BV954" s="17"/>
      <c r="BW954" s="17"/>
      <c r="BX954" s="17"/>
      <c r="BY954" s="17"/>
      <c r="BZ954" s="17"/>
      <c r="CA954" s="17"/>
      <c r="CB954" s="17"/>
      <c r="CC954" s="17"/>
      <c r="CD954" s="17"/>
      <c r="CE954" s="17"/>
      <c r="CF954" s="17"/>
      <c r="CG954" s="17"/>
      <c r="CH954" s="17"/>
      <c r="CI954" s="17"/>
      <c r="CJ954" s="17"/>
      <c r="CK954" s="17"/>
      <c r="CL954" s="17"/>
    </row>
    <row r="955" spans="19:90" x14ac:dyDescent="0.25"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BA955" s="17"/>
      <c r="BB955" s="17"/>
      <c r="BC955" s="17"/>
      <c r="BD955" s="17"/>
      <c r="BE955" s="17"/>
      <c r="BF955" s="17"/>
      <c r="BG955" s="17"/>
      <c r="BH955" s="17"/>
      <c r="BI955" s="17"/>
      <c r="BJ955" s="17"/>
      <c r="BK955" s="17"/>
      <c r="BL955" s="17"/>
      <c r="BM955" s="17"/>
      <c r="BN955" s="17"/>
      <c r="BO955" s="17"/>
      <c r="BP955" s="17"/>
      <c r="BQ955" s="17"/>
      <c r="BR955" s="17"/>
      <c r="BS955" s="17"/>
      <c r="BT955" s="17"/>
      <c r="BU955" s="17"/>
      <c r="BV955" s="17"/>
      <c r="BW955" s="17"/>
      <c r="BX955" s="17"/>
      <c r="BY955" s="17"/>
      <c r="BZ955" s="17"/>
      <c r="CA955" s="17"/>
      <c r="CB955" s="17"/>
      <c r="CC955" s="17"/>
      <c r="CD955" s="17"/>
      <c r="CE955" s="17"/>
      <c r="CF955" s="17"/>
      <c r="CG955" s="17"/>
      <c r="CH955" s="17"/>
      <c r="CI955" s="17"/>
      <c r="CJ955" s="17"/>
      <c r="CK955" s="17"/>
      <c r="CL955" s="17"/>
    </row>
    <row r="956" spans="19:90" x14ac:dyDescent="0.25"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BA956" s="17"/>
      <c r="BB956" s="17"/>
      <c r="BC956" s="17"/>
      <c r="BD956" s="17"/>
      <c r="BE956" s="17"/>
      <c r="BF956" s="17"/>
      <c r="BG956" s="17"/>
      <c r="BH956" s="17"/>
      <c r="BI956" s="17"/>
      <c r="BJ956" s="17"/>
      <c r="BK956" s="17"/>
      <c r="BL956" s="17"/>
      <c r="BM956" s="17"/>
      <c r="BN956" s="17"/>
      <c r="BO956" s="17"/>
      <c r="BP956" s="17"/>
      <c r="BQ956" s="17"/>
      <c r="BR956" s="17"/>
      <c r="BS956" s="17"/>
      <c r="BT956" s="17"/>
      <c r="BU956" s="17"/>
      <c r="BV956" s="17"/>
      <c r="BW956" s="17"/>
      <c r="BX956" s="17"/>
      <c r="BY956" s="17"/>
      <c r="BZ956" s="17"/>
      <c r="CA956" s="17"/>
      <c r="CB956" s="17"/>
      <c r="CC956" s="17"/>
      <c r="CD956" s="17"/>
      <c r="CE956" s="17"/>
      <c r="CF956" s="17"/>
      <c r="CG956" s="17"/>
      <c r="CH956" s="17"/>
      <c r="CI956" s="17"/>
      <c r="CJ956" s="17"/>
      <c r="CK956" s="17"/>
      <c r="CL956" s="17"/>
    </row>
    <row r="957" spans="19:90" x14ac:dyDescent="0.25"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  <c r="AM957" s="17"/>
      <c r="AN957" s="17"/>
      <c r="AO957" s="17"/>
      <c r="AP957" s="17"/>
      <c r="BA957" s="17"/>
      <c r="BB957" s="17"/>
      <c r="BC957" s="17"/>
      <c r="BD957" s="17"/>
      <c r="BE957" s="17"/>
      <c r="BF957" s="17"/>
      <c r="BG957" s="17"/>
      <c r="BH957" s="17"/>
      <c r="BI957" s="17"/>
      <c r="BJ957" s="17"/>
      <c r="BK957" s="17"/>
      <c r="BL957" s="17"/>
      <c r="BM957" s="17"/>
      <c r="BN957" s="17"/>
      <c r="BO957" s="17"/>
      <c r="BP957" s="17"/>
      <c r="BQ957" s="17"/>
      <c r="BR957" s="17"/>
      <c r="BS957" s="17"/>
      <c r="BT957" s="17"/>
      <c r="BU957" s="17"/>
      <c r="BV957" s="17"/>
      <c r="BW957" s="17"/>
      <c r="BX957" s="17"/>
      <c r="BY957" s="17"/>
      <c r="BZ957" s="17"/>
      <c r="CA957" s="17"/>
      <c r="CB957" s="17"/>
      <c r="CC957" s="17"/>
      <c r="CD957" s="17"/>
      <c r="CE957" s="17"/>
      <c r="CF957" s="17"/>
      <c r="CG957" s="17"/>
      <c r="CH957" s="17"/>
      <c r="CI957" s="17"/>
      <c r="CJ957" s="17"/>
      <c r="CK957" s="17"/>
      <c r="CL957" s="17"/>
    </row>
    <row r="958" spans="19:90" x14ac:dyDescent="0.25"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  <c r="AM958" s="17"/>
      <c r="AN958" s="17"/>
      <c r="AO958" s="17"/>
      <c r="AP958" s="17"/>
      <c r="BA958" s="17"/>
      <c r="BB958" s="17"/>
      <c r="BC958" s="17"/>
      <c r="BD958" s="17"/>
      <c r="BE958" s="17"/>
      <c r="BF958" s="17"/>
      <c r="BG958" s="17"/>
      <c r="BH958" s="17"/>
      <c r="BI958" s="17"/>
      <c r="BJ958" s="17"/>
      <c r="BK958" s="17"/>
      <c r="BL958" s="17"/>
      <c r="BM958" s="17"/>
      <c r="BN958" s="17"/>
      <c r="BO958" s="17"/>
      <c r="BP958" s="17"/>
      <c r="BQ958" s="17"/>
      <c r="BR958" s="17"/>
      <c r="BS958" s="17"/>
      <c r="BT958" s="17"/>
      <c r="BU958" s="17"/>
      <c r="BV958" s="17"/>
      <c r="BW958" s="17"/>
      <c r="BX958" s="17"/>
      <c r="BY958" s="17"/>
      <c r="BZ958" s="17"/>
      <c r="CA958" s="17"/>
      <c r="CB958" s="17"/>
      <c r="CC958" s="17"/>
      <c r="CD958" s="17"/>
      <c r="CE958" s="17"/>
      <c r="CF958" s="17"/>
      <c r="CG958" s="17"/>
      <c r="CH958" s="17"/>
      <c r="CI958" s="17"/>
      <c r="CJ958" s="17"/>
      <c r="CK958" s="17"/>
      <c r="CL958" s="17"/>
    </row>
    <row r="959" spans="19:90" x14ac:dyDescent="0.25"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  <c r="AL959" s="17"/>
      <c r="AM959" s="17"/>
      <c r="AN959" s="17"/>
      <c r="AO959" s="17"/>
      <c r="AP959" s="17"/>
      <c r="BA959" s="17"/>
      <c r="BB959" s="17"/>
      <c r="BC959" s="17"/>
      <c r="BD959" s="17"/>
      <c r="BE959" s="17"/>
      <c r="BF959" s="17"/>
      <c r="BG959" s="17"/>
      <c r="BH959" s="17"/>
      <c r="BI959" s="17"/>
      <c r="BJ959" s="17"/>
      <c r="BK959" s="17"/>
      <c r="BL959" s="17"/>
      <c r="BM959" s="17"/>
      <c r="BN959" s="17"/>
      <c r="BO959" s="17"/>
      <c r="BP959" s="17"/>
      <c r="BQ959" s="17"/>
      <c r="BR959" s="17"/>
      <c r="BS959" s="17"/>
      <c r="BT959" s="17"/>
      <c r="BU959" s="17"/>
      <c r="BV959" s="17"/>
      <c r="BW959" s="17"/>
      <c r="BX959" s="17"/>
      <c r="BY959" s="17"/>
      <c r="BZ959" s="17"/>
      <c r="CA959" s="17"/>
      <c r="CB959" s="17"/>
      <c r="CC959" s="17"/>
      <c r="CD959" s="17"/>
      <c r="CE959" s="17"/>
      <c r="CF959" s="17"/>
      <c r="CG959" s="17"/>
      <c r="CH959" s="17"/>
      <c r="CI959" s="17"/>
      <c r="CJ959" s="17"/>
      <c r="CK959" s="17"/>
      <c r="CL959" s="17"/>
    </row>
    <row r="960" spans="19:90" x14ac:dyDescent="0.25"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BA960" s="17"/>
      <c r="BB960" s="17"/>
      <c r="BC960" s="17"/>
      <c r="BD960" s="17"/>
      <c r="BE960" s="17"/>
      <c r="BF960" s="17"/>
      <c r="BG960" s="17"/>
      <c r="BH960" s="17"/>
      <c r="BI960" s="17"/>
      <c r="BJ960" s="17"/>
      <c r="BK960" s="17"/>
      <c r="BL960" s="17"/>
      <c r="BM960" s="17"/>
      <c r="BN960" s="17"/>
      <c r="BO960" s="17"/>
      <c r="BP960" s="17"/>
      <c r="BQ960" s="17"/>
      <c r="BR960" s="17"/>
      <c r="BS960" s="17"/>
      <c r="BT960" s="17"/>
      <c r="BU960" s="17"/>
      <c r="BV960" s="17"/>
      <c r="BW960" s="17"/>
      <c r="BX960" s="17"/>
      <c r="BY960" s="17"/>
      <c r="BZ960" s="17"/>
      <c r="CA960" s="17"/>
      <c r="CB960" s="17"/>
      <c r="CC960" s="17"/>
      <c r="CD960" s="17"/>
      <c r="CE960" s="17"/>
      <c r="CF960" s="17"/>
      <c r="CG960" s="17"/>
      <c r="CH960" s="17"/>
      <c r="CI960" s="17"/>
      <c r="CJ960" s="17"/>
      <c r="CK960" s="17"/>
      <c r="CL960" s="17"/>
    </row>
    <row r="961" spans="19:90" x14ac:dyDescent="0.25"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BA961" s="17"/>
      <c r="BB961" s="17"/>
      <c r="BC961" s="17"/>
      <c r="BD961" s="17"/>
      <c r="BE961" s="17"/>
      <c r="BF961" s="17"/>
      <c r="BG961" s="17"/>
      <c r="BH961" s="17"/>
      <c r="BI961" s="17"/>
      <c r="BJ961" s="17"/>
      <c r="BK961" s="17"/>
      <c r="BL961" s="17"/>
      <c r="BM961" s="17"/>
      <c r="BN961" s="17"/>
      <c r="BO961" s="17"/>
      <c r="BP961" s="17"/>
      <c r="BQ961" s="17"/>
      <c r="BR961" s="17"/>
      <c r="BS961" s="17"/>
      <c r="BT961" s="17"/>
      <c r="BU961" s="17"/>
      <c r="BV961" s="17"/>
      <c r="BW961" s="17"/>
      <c r="BX961" s="17"/>
      <c r="BY961" s="17"/>
      <c r="BZ961" s="17"/>
      <c r="CA961" s="17"/>
      <c r="CB961" s="17"/>
      <c r="CC961" s="17"/>
      <c r="CD961" s="17"/>
      <c r="CE961" s="17"/>
      <c r="CF961" s="17"/>
      <c r="CG961" s="17"/>
      <c r="CH961" s="17"/>
      <c r="CI961" s="17"/>
      <c r="CJ961" s="17"/>
      <c r="CK961" s="17"/>
      <c r="CL961" s="17"/>
    </row>
    <row r="962" spans="19:90" x14ac:dyDescent="0.25"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  <c r="AM962" s="17"/>
      <c r="AN962" s="17"/>
      <c r="AO962" s="17"/>
      <c r="AP962" s="17"/>
      <c r="BA962" s="17"/>
      <c r="BB962" s="17"/>
      <c r="BC962" s="17"/>
      <c r="BD962" s="17"/>
      <c r="BE962" s="17"/>
      <c r="BF962" s="17"/>
      <c r="BG962" s="17"/>
      <c r="BH962" s="17"/>
      <c r="BI962" s="17"/>
      <c r="BJ962" s="17"/>
      <c r="BK962" s="17"/>
      <c r="BL962" s="17"/>
      <c r="BM962" s="17"/>
      <c r="BN962" s="17"/>
      <c r="BO962" s="17"/>
      <c r="BP962" s="17"/>
      <c r="BQ962" s="17"/>
      <c r="BR962" s="17"/>
      <c r="BS962" s="17"/>
      <c r="BT962" s="17"/>
      <c r="BU962" s="17"/>
      <c r="BV962" s="17"/>
      <c r="BW962" s="17"/>
      <c r="BX962" s="17"/>
      <c r="BY962" s="17"/>
      <c r="BZ962" s="17"/>
      <c r="CA962" s="17"/>
      <c r="CB962" s="17"/>
      <c r="CC962" s="17"/>
      <c r="CD962" s="17"/>
      <c r="CE962" s="17"/>
      <c r="CF962" s="17"/>
      <c r="CG962" s="17"/>
      <c r="CH962" s="17"/>
      <c r="CI962" s="17"/>
      <c r="CJ962" s="17"/>
      <c r="CK962" s="17"/>
      <c r="CL962" s="17"/>
    </row>
    <row r="963" spans="19:90" x14ac:dyDescent="0.25"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  <c r="AL963" s="17"/>
      <c r="AM963" s="17"/>
      <c r="AN963" s="17"/>
      <c r="AO963" s="17"/>
      <c r="AP963" s="17"/>
      <c r="BA963" s="17"/>
      <c r="BB963" s="17"/>
      <c r="BC963" s="17"/>
      <c r="BD963" s="17"/>
      <c r="BE963" s="17"/>
      <c r="BF963" s="17"/>
      <c r="BG963" s="17"/>
      <c r="BH963" s="17"/>
      <c r="BI963" s="17"/>
      <c r="BJ963" s="17"/>
      <c r="BK963" s="17"/>
      <c r="BL963" s="17"/>
      <c r="BM963" s="17"/>
      <c r="BN963" s="17"/>
      <c r="BO963" s="17"/>
      <c r="BP963" s="17"/>
      <c r="BQ963" s="17"/>
      <c r="BR963" s="17"/>
      <c r="BS963" s="17"/>
      <c r="BT963" s="17"/>
      <c r="BU963" s="17"/>
      <c r="BV963" s="17"/>
      <c r="BW963" s="17"/>
      <c r="BX963" s="17"/>
      <c r="BY963" s="17"/>
      <c r="BZ963" s="17"/>
      <c r="CA963" s="17"/>
      <c r="CB963" s="17"/>
      <c r="CC963" s="17"/>
      <c r="CD963" s="17"/>
      <c r="CE963" s="17"/>
      <c r="CF963" s="17"/>
      <c r="CG963" s="17"/>
      <c r="CH963" s="17"/>
      <c r="CI963" s="17"/>
      <c r="CJ963" s="17"/>
      <c r="CK963" s="17"/>
      <c r="CL963" s="17"/>
    </row>
    <row r="964" spans="19:90" x14ac:dyDescent="0.25"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  <c r="AM964" s="17"/>
      <c r="AN964" s="17"/>
      <c r="AO964" s="17"/>
      <c r="AP964" s="17"/>
      <c r="BA964" s="17"/>
      <c r="BB964" s="17"/>
      <c r="BC964" s="17"/>
      <c r="BD964" s="17"/>
      <c r="BE964" s="17"/>
      <c r="BF964" s="17"/>
      <c r="BG964" s="17"/>
      <c r="BH964" s="17"/>
      <c r="BI964" s="17"/>
      <c r="BJ964" s="17"/>
      <c r="BK964" s="17"/>
      <c r="BL964" s="17"/>
      <c r="BM964" s="17"/>
      <c r="BN964" s="17"/>
      <c r="BO964" s="17"/>
      <c r="BP964" s="17"/>
      <c r="BQ964" s="17"/>
      <c r="BR964" s="17"/>
      <c r="BS964" s="17"/>
      <c r="BT964" s="17"/>
      <c r="BU964" s="17"/>
      <c r="BV964" s="17"/>
      <c r="BW964" s="17"/>
      <c r="BX964" s="17"/>
      <c r="BY964" s="17"/>
      <c r="BZ964" s="17"/>
      <c r="CA964" s="17"/>
      <c r="CB964" s="17"/>
      <c r="CC964" s="17"/>
      <c r="CD964" s="17"/>
      <c r="CE964" s="17"/>
      <c r="CF964" s="17"/>
      <c r="CG964" s="17"/>
      <c r="CH964" s="17"/>
      <c r="CI964" s="17"/>
      <c r="CJ964" s="17"/>
      <c r="CK964" s="17"/>
      <c r="CL964" s="17"/>
    </row>
    <row r="965" spans="19:90" x14ac:dyDescent="0.25"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BA965" s="17"/>
      <c r="BB965" s="17"/>
      <c r="BC965" s="17"/>
      <c r="BD965" s="17"/>
      <c r="BE965" s="17"/>
      <c r="BF965" s="17"/>
      <c r="BG965" s="17"/>
      <c r="BH965" s="17"/>
      <c r="BI965" s="17"/>
      <c r="BJ965" s="17"/>
      <c r="BK965" s="17"/>
      <c r="BL965" s="17"/>
      <c r="BM965" s="17"/>
      <c r="BN965" s="17"/>
      <c r="BO965" s="17"/>
      <c r="BP965" s="17"/>
      <c r="BQ965" s="17"/>
      <c r="BR965" s="17"/>
      <c r="BS965" s="17"/>
      <c r="BT965" s="17"/>
      <c r="BU965" s="17"/>
      <c r="BV965" s="17"/>
      <c r="BW965" s="17"/>
      <c r="BX965" s="17"/>
      <c r="BY965" s="17"/>
      <c r="BZ965" s="17"/>
      <c r="CA965" s="17"/>
      <c r="CB965" s="17"/>
      <c r="CC965" s="17"/>
      <c r="CD965" s="17"/>
      <c r="CE965" s="17"/>
      <c r="CF965" s="17"/>
      <c r="CG965" s="17"/>
      <c r="CH965" s="17"/>
      <c r="CI965" s="17"/>
      <c r="CJ965" s="17"/>
      <c r="CK965" s="17"/>
      <c r="CL965" s="17"/>
    </row>
    <row r="966" spans="19:90" x14ac:dyDescent="0.25"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BA966" s="17"/>
      <c r="BB966" s="17"/>
      <c r="BC966" s="17"/>
      <c r="BD966" s="17"/>
      <c r="BE966" s="17"/>
      <c r="BF966" s="17"/>
      <c r="BG966" s="17"/>
      <c r="BH966" s="17"/>
      <c r="BI966" s="17"/>
      <c r="BJ966" s="17"/>
      <c r="BK966" s="17"/>
      <c r="BL966" s="17"/>
      <c r="BM966" s="17"/>
      <c r="BN966" s="17"/>
      <c r="BO966" s="17"/>
      <c r="BP966" s="17"/>
      <c r="BQ966" s="17"/>
      <c r="BR966" s="17"/>
      <c r="BS966" s="17"/>
      <c r="BT966" s="17"/>
      <c r="BU966" s="17"/>
      <c r="BV966" s="17"/>
      <c r="BW966" s="17"/>
      <c r="BX966" s="17"/>
      <c r="BY966" s="17"/>
      <c r="BZ966" s="17"/>
      <c r="CA966" s="17"/>
      <c r="CB966" s="17"/>
      <c r="CC966" s="17"/>
      <c r="CD966" s="17"/>
      <c r="CE966" s="17"/>
      <c r="CF966" s="17"/>
      <c r="CG966" s="17"/>
      <c r="CH966" s="17"/>
      <c r="CI966" s="17"/>
      <c r="CJ966" s="17"/>
      <c r="CK966" s="17"/>
      <c r="CL966" s="17"/>
    </row>
    <row r="967" spans="19:90" x14ac:dyDescent="0.25"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  <c r="AM967" s="17"/>
      <c r="AN967" s="17"/>
      <c r="AO967" s="17"/>
      <c r="AP967" s="17"/>
      <c r="BA967" s="17"/>
      <c r="BB967" s="17"/>
      <c r="BC967" s="17"/>
      <c r="BD967" s="17"/>
      <c r="BE967" s="17"/>
      <c r="BF967" s="17"/>
      <c r="BG967" s="17"/>
      <c r="BH967" s="17"/>
      <c r="BI967" s="17"/>
      <c r="BJ967" s="17"/>
      <c r="BK967" s="17"/>
      <c r="BL967" s="17"/>
      <c r="BM967" s="17"/>
      <c r="BN967" s="17"/>
      <c r="BO967" s="17"/>
      <c r="BP967" s="17"/>
      <c r="BQ967" s="17"/>
      <c r="BR967" s="17"/>
      <c r="BS967" s="17"/>
      <c r="BT967" s="17"/>
      <c r="BU967" s="17"/>
      <c r="BV967" s="17"/>
      <c r="BW967" s="17"/>
      <c r="BX967" s="17"/>
      <c r="BY967" s="17"/>
      <c r="BZ967" s="17"/>
      <c r="CA967" s="17"/>
      <c r="CB967" s="17"/>
      <c r="CC967" s="17"/>
      <c r="CD967" s="17"/>
      <c r="CE967" s="17"/>
      <c r="CF967" s="17"/>
      <c r="CG967" s="17"/>
      <c r="CH967" s="17"/>
      <c r="CI967" s="17"/>
      <c r="CJ967" s="17"/>
      <c r="CK967" s="17"/>
      <c r="CL967" s="17"/>
    </row>
    <row r="968" spans="19:90" x14ac:dyDescent="0.25"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  <c r="AM968" s="17"/>
      <c r="AN968" s="17"/>
      <c r="AO968" s="17"/>
      <c r="AP968" s="17"/>
      <c r="BA968" s="17"/>
      <c r="BB968" s="17"/>
      <c r="BC968" s="17"/>
      <c r="BD968" s="17"/>
      <c r="BE968" s="17"/>
      <c r="BF968" s="17"/>
      <c r="BG968" s="17"/>
      <c r="BH968" s="17"/>
      <c r="BI968" s="17"/>
      <c r="BJ968" s="17"/>
      <c r="BK968" s="17"/>
      <c r="BL968" s="17"/>
      <c r="BM968" s="17"/>
      <c r="BN968" s="17"/>
      <c r="BO968" s="17"/>
      <c r="BP968" s="17"/>
      <c r="BQ968" s="17"/>
      <c r="BR968" s="17"/>
      <c r="BS968" s="17"/>
      <c r="BT968" s="17"/>
      <c r="BU968" s="17"/>
      <c r="BV968" s="17"/>
      <c r="BW968" s="17"/>
      <c r="BX968" s="17"/>
      <c r="BY968" s="17"/>
      <c r="BZ968" s="17"/>
      <c r="CA968" s="17"/>
      <c r="CB968" s="17"/>
      <c r="CC968" s="17"/>
      <c r="CD968" s="17"/>
      <c r="CE968" s="17"/>
      <c r="CF968" s="17"/>
      <c r="CG968" s="17"/>
      <c r="CH968" s="17"/>
      <c r="CI968" s="17"/>
      <c r="CJ968" s="17"/>
      <c r="CK968" s="17"/>
      <c r="CL968" s="17"/>
    </row>
    <row r="969" spans="19:90" x14ac:dyDescent="0.25"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  <c r="AL969" s="17"/>
      <c r="AM969" s="17"/>
      <c r="AN969" s="17"/>
      <c r="AO969" s="17"/>
      <c r="AP969" s="17"/>
      <c r="BA969" s="17"/>
      <c r="BB969" s="17"/>
      <c r="BC969" s="17"/>
      <c r="BD969" s="17"/>
      <c r="BE969" s="17"/>
      <c r="BF969" s="17"/>
      <c r="BG969" s="17"/>
      <c r="BH969" s="17"/>
      <c r="BI969" s="17"/>
      <c r="BJ969" s="17"/>
      <c r="BK969" s="17"/>
      <c r="BL969" s="17"/>
      <c r="BM969" s="17"/>
      <c r="BN969" s="17"/>
      <c r="BO969" s="17"/>
      <c r="BP969" s="17"/>
      <c r="BQ969" s="17"/>
      <c r="BR969" s="17"/>
      <c r="BS969" s="17"/>
      <c r="BT969" s="17"/>
      <c r="BU969" s="17"/>
      <c r="BV969" s="17"/>
      <c r="BW969" s="17"/>
      <c r="BX969" s="17"/>
      <c r="BY969" s="17"/>
      <c r="BZ969" s="17"/>
      <c r="CA969" s="17"/>
      <c r="CB969" s="17"/>
      <c r="CC969" s="17"/>
      <c r="CD969" s="17"/>
      <c r="CE969" s="17"/>
      <c r="CF969" s="17"/>
      <c r="CG969" s="17"/>
      <c r="CH969" s="17"/>
      <c r="CI969" s="17"/>
      <c r="CJ969" s="17"/>
      <c r="CK969" s="17"/>
      <c r="CL969" s="17"/>
    </row>
    <row r="970" spans="19:90" x14ac:dyDescent="0.25"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BA970" s="17"/>
      <c r="BB970" s="17"/>
      <c r="BC970" s="17"/>
      <c r="BD970" s="17"/>
      <c r="BE970" s="17"/>
      <c r="BF970" s="17"/>
      <c r="BG970" s="17"/>
      <c r="BH970" s="17"/>
      <c r="BI970" s="17"/>
      <c r="BJ970" s="17"/>
      <c r="BK970" s="17"/>
      <c r="BL970" s="17"/>
      <c r="BM970" s="17"/>
      <c r="BN970" s="17"/>
      <c r="BO970" s="17"/>
      <c r="BP970" s="17"/>
      <c r="BQ970" s="17"/>
      <c r="BR970" s="17"/>
      <c r="BS970" s="17"/>
      <c r="BT970" s="17"/>
      <c r="BU970" s="17"/>
      <c r="BV970" s="17"/>
      <c r="BW970" s="17"/>
      <c r="BX970" s="17"/>
      <c r="BY970" s="17"/>
      <c r="BZ970" s="17"/>
      <c r="CA970" s="17"/>
      <c r="CB970" s="17"/>
      <c r="CC970" s="17"/>
      <c r="CD970" s="17"/>
      <c r="CE970" s="17"/>
      <c r="CF970" s="17"/>
      <c r="CG970" s="17"/>
      <c r="CH970" s="17"/>
      <c r="CI970" s="17"/>
      <c r="CJ970" s="17"/>
      <c r="CK970" s="17"/>
      <c r="CL970" s="17"/>
    </row>
    <row r="971" spans="19:90" x14ac:dyDescent="0.25"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BA971" s="17"/>
      <c r="BB971" s="17"/>
      <c r="BC971" s="17"/>
      <c r="BD971" s="17"/>
      <c r="BE971" s="17"/>
      <c r="BF971" s="17"/>
      <c r="BG971" s="17"/>
      <c r="BH971" s="17"/>
      <c r="BI971" s="17"/>
      <c r="BJ971" s="17"/>
      <c r="BK971" s="17"/>
      <c r="BL971" s="17"/>
      <c r="BM971" s="17"/>
      <c r="BN971" s="17"/>
      <c r="BO971" s="17"/>
      <c r="BP971" s="17"/>
      <c r="BQ971" s="17"/>
      <c r="BR971" s="17"/>
      <c r="BS971" s="17"/>
      <c r="BT971" s="17"/>
      <c r="BU971" s="17"/>
      <c r="BV971" s="17"/>
      <c r="BW971" s="17"/>
      <c r="BX971" s="17"/>
      <c r="BY971" s="17"/>
      <c r="BZ971" s="17"/>
      <c r="CA971" s="17"/>
      <c r="CB971" s="17"/>
      <c r="CC971" s="17"/>
      <c r="CD971" s="17"/>
      <c r="CE971" s="17"/>
      <c r="CF971" s="17"/>
      <c r="CG971" s="17"/>
      <c r="CH971" s="17"/>
      <c r="CI971" s="17"/>
      <c r="CJ971" s="17"/>
      <c r="CK971" s="17"/>
      <c r="CL971" s="17"/>
    </row>
    <row r="972" spans="19:90" x14ac:dyDescent="0.25"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  <c r="AL972" s="17"/>
      <c r="AM972" s="17"/>
      <c r="AN972" s="17"/>
      <c r="AO972" s="17"/>
      <c r="AP972" s="17"/>
      <c r="BA972" s="17"/>
      <c r="BB972" s="17"/>
      <c r="BC972" s="17"/>
      <c r="BD972" s="17"/>
      <c r="BE972" s="17"/>
      <c r="BF972" s="17"/>
      <c r="BG972" s="17"/>
      <c r="BH972" s="17"/>
      <c r="BI972" s="17"/>
      <c r="BJ972" s="17"/>
      <c r="BK972" s="17"/>
      <c r="BL972" s="17"/>
      <c r="BM972" s="17"/>
      <c r="BN972" s="17"/>
      <c r="BO972" s="17"/>
      <c r="BP972" s="17"/>
      <c r="BQ972" s="17"/>
      <c r="BR972" s="17"/>
      <c r="BS972" s="17"/>
      <c r="BT972" s="17"/>
      <c r="BU972" s="17"/>
      <c r="BV972" s="17"/>
      <c r="BW972" s="17"/>
      <c r="BX972" s="17"/>
      <c r="BY972" s="17"/>
      <c r="BZ972" s="17"/>
      <c r="CA972" s="17"/>
      <c r="CB972" s="17"/>
      <c r="CC972" s="17"/>
      <c r="CD972" s="17"/>
      <c r="CE972" s="17"/>
      <c r="CF972" s="17"/>
      <c r="CG972" s="17"/>
      <c r="CH972" s="17"/>
      <c r="CI972" s="17"/>
      <c r="CJ972" s="17"/>
      <c r="CK972" s="17"/>
      <c r="CL972" s="17"/>
    </row>
    <row r="973" spans="19:90" x14ac:dyDescent="0.25"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  <c r="AL973" s="17"/>
      <c r="AM973" s="17"/>
      <c r="AN973" s="17"/>
      <c r="AO973" s="17"/>
      <c r="AP973" s="17"/>
      <c r="BA973" s="17"/>
      <c r="BB973" s="17"/>
      <c r="BC973" s="17"/>
      <c r="BD973" s="17"/>
      <c r="BE973" s="17"/>
      <c r="BF973" s="17"/>
      <c r="BG973" s="17"/>
      <c r="BH973" s="17"/>
      <c r="BI973" s="17"/>
      <c r="BJ973" s="17"/>
      <c r="BK973" s="17"/>
      <c r="BL973" s="17"/>
      <c r="BM973" s="17"/>
      <c r="BN973" s="17"/>
      <c r="BO973" s="17"/>
      <c r="BP973" s="17"/>
      <c r="BQ973" s="17"/>
      <c r="BR973" s="17"/>
      <c r="BS973" s="17"/>
      <c r="BT973" s="17"/>
      <c r="BU973" s="17"/>
      <c r="BV973" s="17"/>
      <c r="BW973" s="17"/>
      <c r="BX973" s="17"/>
      <c r="BY973" s="17"/>
      <c r="BZ973" s="17"/>
      <c r="CA973" s="17"/>
      <c r="CB973" s="17"/>
      <c r="CC973" s="17"/>
      <c r="CD973" s="17"/>
      <c r="CE973" s="17"/>
      <c r="CF973" s="17"/>
      <c r="CG973" s="17"/>
      <c r="CH973" s="17"/>
      <c r="CI973" s="17"/>
      <c r="CJ973" s="17"/>
      <c r="CK973" s="17"/>
      <c r="CL973" s="17"/>
    </row>
    <row r="974" spans="19:90" x14ac:dyDescent="0.25"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  <c r="AL974" s="17"/>
      <c r="AM974" s="17"/>
      <c r="AN974" s="17"/>
      <c r="AO974" s="17"/>
      <c r="AP974" s="17"/>
      <c r="BA974" s="17"/>
      <c r="BB974" s="17"/>
      <c r="BC974" s="17"/>
      <c r="BD974" s="17"/>
      <c r="BE974" s="17"/>
      <c r="BF974" s="17"/>
      <c r="BG974" s="17"/>
      <c r="BH974" s="17"/>
      <c r="BI974" s="17"/>
      <c r="BJ974" s="17"/>
      <c r="BK974" s="17"/>
      <c r="BL974" s="17"/>
      <c r="BM974" s="17"/>
      <c r="BN974" s="17"/>
      <c r="BO974" s="17"/>
      <c r="BP974" s="17"/>
      <c r="BQ974" s="17"/>
      <c r="BR974" s="17"/>
      <c r="BS974" s="17"/>
      <c r="BT974" s="17"/>
      <c r="BU974" s="17"/>
      <c r="BV974" s="17"/>
      <c r="BW974" s="17"/>
      <c r="BX974" s="17"/>
      <c r="BY974" s="17"/>
      <c r="BZ974" s="17"/>
      <c r="CA974" s="17"/>
      <c r="CB974" s="17"/>
      <c r="CC974" s="17"/>
      <c r="CD974" s="17"/>
      <c r="CE974" s="17"/>
      <c r="CF974" s="17"/>
      <c r="CG974" s="17"/>
      <c r="CH974" s="17"/>
      <c r="CI974" s="17"/>
      <c r="CJ974" s="17"/>
      <c r="CK974" s="17"/>
      <c r="CL974" s="17"/>
    </row>
    <row r="975" spans="19:90" x14ac:dyDescent="0.25"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BA975" s="17"/>
      <c r="BB975" s="17"/>
      <c r="BC975" s="17"/>
      <c r="BD975" s="17"/>
      <c r="BE975" s="17"/>
      <c r="BF975" s="17"/>
      <c r="BG975" s="17"/>
      <c r="BH975" s="17"/>
      <c r="BI975" s="17"/>
      <c r="BJ975" s="17"/>
      <c r="BK975" s="17"/>
      <c r="BL975" s="17"/>
      <c r="BM975" s="17"/>
      <c r="BN975" s="17"/>
      <c r="BO975" s="17"/>
      <c r="BP975" s="17"/>
      <c r="BQ975" s="17"/>
      <c r="BR975" s="17"/>
      <c r="BS975" s="17"/>
      <c r="BT975" s="17"/>
      <c r="BU975" s="17"/>
      <c r="BV975" s="17"/>
      <c r="BW975" s="17"/>
      <c r="BX975" s="17"/>
      <c r="BY975" s="17"/>
      <c r="BZ975" s="17"/>
      <c r="CA975" s="17"/>
      <c r="CB975" s="17"/>
      <c r="CC975" s="17"/>
      <c r="CD975" s="17"/>
      <c r="CE975" s="17"/>
      <c r="CF975" s="17"/>
      <c r="CG975" s="17"/>
      <c r="CH975" s="17"/>
      <c r="CI975" s="17"/>
      <c r="CJ975" s="17"/>
      <c r="CK975" s="17"/>
      <c r="CL975" s="17"/>
    </row>
    <row r="976" spans="19:90" x14ac:dyDescent="0.25"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</row>
    <row r="977" spans="26:39" x14ac:dyDescent="0.25"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  <c r="AL977" s="17"/>
      <c r="AM977" s="17"/>
    </row>
  </sheetData>
  <mergeCells count="24">
    <mergeCell ref="C31:D31"/>
    <mergeCell ref="F35:G35"/>
    <mergeCell ref="C35:D35"/>
    <mergeCell ref="C37:D37"/>
    <mergeCell ref="F37:G37"/>
    <mergeCell ref="AS9:AT9"/>
    <mergeCell ref="AV9:AW9"/>
    <mergeCell ref="AS11:AT11"/>
    <mergeCell ref="AV11:AW11"/>
    <mergeCell ref="F31:G31"/>
    <mergeCell ref="I31:J31"/>
    <mergeCell ref="AV7:AW7"/>
    <mergeCell ref="T4:Y4"/>
    <mergeCell ref="AN4:AO4"/>
    <mergeCell ref="AP4:AQ4"/>
    <mergeCell ref="C5:P5"/>
    <mergeCell ref="AS7:AT7"/>
    <mergeCell ref="I35:J35"/>
    <mergeCell ref="I37:J37"/>
    <mergeCell ref="I41:J41"/>
    <mergeCell ref="L31:M31"/>
    <mergeCell ref="L35:M35"/>
    <mergeCell ref="L37:M37"/>
    <mergeCell ref="L41:M41"/>
  </mergeCells>
  <pageMargins left="0.7" right="0.7" top="0.75" bottom="0.75" header="0.3" footer="0.3"/>
  <pageSetup orientation="portrait" horizontalDpi="200" verticalDpi="200" r:id="rId1"/>
  <drawing r:id="rId2"/>
  <legacyDrawing r:id="rId3"/>
  <oleObjects>
    <mc:AlternateContent xmlns:mc="http://schemas.openxmlformats.org/markup-compatibility/2006">
      <mc:Choice Requires="x14">
        <oleObject progId="Equation.3" shapeId="9217" r:id="rId4">
          <objectPr defaultSize="0" autoPict="0" r:id="rId5">
            <anchor moveWithCells="1" sizeWithCells="1">
              <from>
                <xdr:col>28</xdr:col>
                <xdr:colOff>85725</xdr:colOff>
                <xdr:row>4</xdr:row>
                <xdr:rowOff>95250</xdr:rowOff>
              </from>
              <to>
                <xdr:col>30</xdr:col>
                <xdr:colOff>495300</xdr:colOff>
                <xdr:row>6</xdr:row>
                <xdr:rowOff>133350</xdr:rowOff>
              </to>
            </anchor>
          </objectPr>
        </oleObject>
      </mc:Choice>
      <mc:Fallback>
        <oleObject progId="Equation.3" shapeId="9217" r:id="rId4"/>
      </mc:Fallback>
    </mc:AlternateContent>
    <mc:AlternateContent xmlns:mc="http://schemas.openxmlformats.org/markup-compatibility/2006">
      <mc:Choice Requires="x14">
        <oleObject progId="Equation.3" shapeId="9218" r:id="rId6">
          <objectPr defaultSize="0" autoPict="0" r:id="rId7">
            <anchor moveWithCells="1">
              <from>
                <xdr:col>28</xdr:col>
                <xdr:colOff>95250</xdr:colOff>
                <xdr:row>11</xdr:row>
                <xdr:rowOff>95250</xdr:rowOff>
              </from>
              <to>
                <xdr:col>30</xdr:col>
                <xdr:colOff>342900</xdr:colOff>
                <xdr:row>15</xdr:row>
                <xdr:rowOff>66675</xdr:rowOff>
              </to>
            </anchor>
          </objectPr>
        </oleObject>
      </mc:Choice>
      <mc:Fallback>
        <oleObject progId="Equation.3" shapeId="9218" r:id="rId6"/>
      </mc:Fallback>
    </mc:AlternateContent>
    <mc:AlternateContent xmlns:mc="http://schemas.openxmlformats.org/markup-compatibility/2006">
      <mc:Choice Requires="x14">
        <oleObject progId="Equation.3" shapeId="9219" r:id="rId8">
          <objectPr defaultSize="0" autoPict="0" r:id="rId9">
            <anchor moveWithCells="1" sizeWithCells="1">
              <from>
                <xdr:col>28</xdr:col>
                <xdr:colOff>142875</xdr:colOff>
                <xdr:row>6</xdr:row>
                <xdr:rowOff>180975</xdr:rowOff>
              </from>
              <to>
                <xdr:col>31</xdr:col>
                <xdr:colOff>200025</xdr:colOff>
                <xdr:row>10</xdr:row>
                <xdr:rowOff>114300</xdr:rowOff>
              </to>
            </anchor>
          </objectPr>
        </oleObject>
      </mc:Choice>
      <mc:Fallback>
        <oleObject progId="Equation.3" shapeId="9219" r:id="rId8"/>
      </mc:Fallback>
    </mc:AlternateContent>
    <mc:AlternateContent xmlns:mc="http://schemas.openxmlformats.org/markup-compatibility/2006">
      <mc:Choice Requires="x14">
        <oleObject progId="Equation.3" shapeId="9220" r:id="rId10">
          <objectPr defaultSize="0" autoPict="0" r:id="rId11">
            <anchor moveWithCells="1">
              <from>
                <xdr:col>28</xdr:col>
                <xdr:colOff>142875</xdr:colOff>
                <xdr:row>16</xdr:row>
                <xdr:rowOff>123825</xdr:rowOff>
              </from>
              <to>
                <xdr:col>30</xdr:col>
                <xdr:colOff>219075</xdr:colOff>
                <xdr:row>19</xdr:row>
                <xdr:rowOff>152400</xdr:rowOff>
              </to>
            </anchor>
          </objectPr>
        </oleObject>
      </mc:Choice>
      <mc:Fallback>
        <oleObject progId="Equation.3" shapeId="9220" r:id="rId10"/>
      </mc:Fallback>
    </mc:AlternateContent>
    <mc:AlternateContent xmlns:mc="http://schemas.openxmlformats.org/markup-compatibility/2006">
      <mc:Choice Requires="x14">
        <oleObject progId="Equation.3" shapeId="9221" r:id="rId12">
          <objectPr defaultSize="0" autoPict="0" r:id="rId13">
            <anchor moveWithCells="1" sizeWithCells="1">
              <from>
                <xdr:col>9</xdr:col>
                <xdr:colOff>47625</xdr:colOff>
                <xdr:row>42</xdr:row>
                <xdr:rowOff>9525</xdr:rowOff>
              </from>
              <to>
                <xdr:col>10</xdr:col>
                <xdr:colOff>581025</xdr:colOff>
                <xdr:row>44</xdr:row>
                <xdr:rowOff>152400</xdr:rowOff>
              </to>
            </anchor>
          </objectPr>
        </oleObject>
      </mc:Choice>
      <mc:Fallback>
        <oleObject progId="Equation.3" shapeId="9221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Pile C2</vt:lpstr>
      <vt:lpstr>Pile A3</vt:lpstr>
      <vt:lpstr>Pile TP1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Windows User</cp:lastModifiedBy>
  <dcterms:created xsi:type="dcterms:W3CDTF">2016-07-06T13:56:42Z</dcterms:created>
  <dcterms:modified xsi:type="dcterms:W3CDTF">2026-06-16T23:02:20Z</dcterms:modified>
</cp:coreProperties>
</file>